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showInkAnnotation="0" defaultThemeVersion="124226"/>
  <xr:revisionPtr revIDLastSave="0" documentId="13_ncr:1_{9E8FE360-BC11-4A1C-95D2-97AD8293EF71}" xr6:coauthVersionLast="47" xr6:coauthVersionMax="47" xr10:uidLastSave="{00000000-0000-0000-0000-000000000000}"/>
  <bookViews>
    <workbookView xWindow="-108" yWindow="-108" windowWidth="23256" windowHeight="12456" tabRatio="653" firstSheet="2" activeTab="2" xr2:uid="{00000000-000D-0000-FFFF-FFFF00000000}"/>
  </bookViews>
  <sheets>
    <sheet name="収益納付用" sheetId="21" state="hidden" r:id="rId1"/>
    <sheet name="ExpenseCategoryList" sheetId="11" state="hidden" r:id="rId2"/>
    <sheet name="別紙5賃金引上げ枠報告書" sheetId="14" r:id="rId3"/>
  </sheets>
  <definedNames>
    <definedName name="_xlnm.Print_Area" localSheetId="2">別紙5賃金引上げ枠報告書!$A$2:$H$54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4" l="1"/>
  <c r="I29" i="14"/>
  <c r="E30" i="14" s="1"/>
  <c r="I28" i="14"/>
  <c r="E28" i="14" s="1"/>
  <c r="E29" i="14" l="1"/>
  <c r="A1" i="21" l="1"/>
  <c r="B1" i="21" l="1"/>
  <c r="E3" i="11"/>
  <c r="H3" i="11" l="1"/>
  <c r="G20" i="11" s="1"/>
  <c r="E53" i="11" l="1"/>
  <c r="E39" i="11"/>
  <c r="D29" i="11"/>
  <c r="H38" i="11"/>
  <c r="H15" i="11"/>
  <c r="G15" i="11"/>
  <c r="H11" i="11"/>
  <c r="G11" i="11"/>
  <c r="H8" i="11"/>
  <c r="H9" i="11" s="1"/>
  <c r="E40" i="11" l="1"/>
  <c r="H20" i="11"/>
  <c r="H21" i="11"/>
  <c r="H10" i="11"/>
  <c r="H22" i="11" l="1"/>
  <c r="G3" i="11" l="1"/>
  <c r="F16" i="11" s="1"/>
  <c r="H39" i="11"/>
  <c r="H40" i="11" s="1"/>
  <c r="G17" i="11" l="1"/>
  <c r="G16" i="11"/>
  <c r="G18" i="11" l="1"/>
  <c r="E51" i="11" l="1"/>
  <c r="F3" i="11" l="1"/>
  <c r="F12" i="11" s="1"/>
  <c r="E49" i="11" s="1"/>
  <c r="H37" i="11"/>
  <c r="I38" i="11" s="1"/>
  <c r="J38" i="11" s="1"/>
  <c r="H41" i="11"/>
  <c r="G12" i="11" l="1"/>
  <c r="G14" i="11" s="1"/>
  <c r="I14" i="11" s="1"/>
  <c r="H16" i="11"/>
  <c r="H17" i="11"/>
  <c r="H18" i="11" l="1"/>
  <c r="H12" i="11"/>
  <c r="I12" i="11"/>
  <c r="H13" i="11"/>
  <c r="I17" i="11" l="1"/>
  <c r="I16" i="11"/>
  <c r="I20" i="11" s="1"/>
  <c r="H14" i="11"/>
  <c r="I18" i="11" s="1"/>
  <c r="I22" i="11" l="1"/>
  <c r="J22" i="11" s="1"/>
  <c r="N12" i="11"/>
  <c r="G31" i="11" s="1"/>
  <c r="G29" i="1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E34" i="11" l="1"/>
  <c r="I40" i="11"/>
  <c r="J40" i="11" s="1"/>
  <c r="I42" i="11"/>
  <c r="J42" i="11" s="1"/>
  <c r="E29" i="11"/>
  <c r="N20" i="11"/>
  <c r="E31" i="11"/>
  <c r="D31" i="11" l="1"/>
  <c r="E37" i="11"/>
  <c r="E38" i="11" s="1"/>
  <c r="E3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C7E88AC9-83AD-4A6E-8A7E-8AA55EBDF357}">
      <text>
        <r>
          <rPr>
            <sz val="9"/>
            <color indexed="81"/>
            <rFont val="MS P ゴシック"/>
            <family val="3"/>
            <charset val="128"/>
          </rPr>
          <t>実績報告書と同日</t>
        </r>
      </text>
    </comment>
    <comment ref="E9" authorId="0" shapeId="0" xr:uid="{99D866B3-C5C2-47F8-AAA1-D60A60D9523E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実績報告書と同じ住所を記載。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1" authorId="0" shapeId="0" xr:uid="{7A3A9EC7-28EB-4A2F-9745-313615943CEF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実績報告書と同じ名称を記載。</t>
        </r>
      </text>
    </comment>
    <comment ref="E12" authorId="0" shapeId="0" xr:uid="{BE24F86D-32B7-4461-A099-B555F4019A54}">
      <text>
        <r>
          <rPr>
            <b/>
            <sz val="9"/>
            <color indexed="81"/>
            <rFont val="MS P ゴシック"/>
            <family val="3"/>
            <charset val="128"/>
          </rPr>
          <t>実績報告書と同じ役職・氏名を記載。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押印忘れずに！！</t>
        </r>
      </text>
    </comment>
    <comment ref="G25" authorId="0" shapeId="0" xr:uid="{E0926666-04ED-4D64-9D15-4ED6EA42AAE3}">
      <text>
        <r>
          <rPr>
            <b/>
            <sz val="9"/>
            <color indexed="81"/>
            <rFont val="MS P ゴシック"/>
            <family val="3"/>
            <charset val="128"/>
          </rPr>
          <t>A,B,Cは数値のみ入力してください（カンマ、円は自動で入力されます。
A,B,Cの金額については、【賃金引上げ枠限定】セルフチェックシートで計算した金額（I10～J12セル）を使用してください。</t>
        </r>
      </text>
    </comment>
  </commentList>
</comments>
</file>

<file path=xl/sharedStrings.xml><?xml version="1.0" encoding="utf-8"?>
<sst xmlns="http://schemas.openxmlformats.org/spreadsheetml/2006/main" count="124" uniqueCount="101">
  <si>
    <t>▼判定式</t>
    <rPh sb="1" eb="3">
      <t>ハンテイ</t>
    </rPh>
    <rPh sb="3" eb="4">
      <t>シキ</t>
    </rPh>
    <phoneticPr fontId="1"/>
  </si>
  <si>
    <t>経費内比率</t>
    <rPh sb="0" eb="2">
      <t>ケイヒ</t>
    </rPh>
    <rPh sb="2" eb="3">
      <t>ナイ</t>
    </rPh>
    <rPh sb="3" eb="5">
      <t>ヒリツ</t>
    </rPh>
    <phoneticPr fontId="11"/>
  </si>
  <si>
    <t>～</t>
    <phoneticPr fontId="11"/>
  </si>
  <si>
    <t>（d）が（f）の1/4以内であるか</t>
    <phoneticPr fontId="11"/>
  </si>
  <si>
    <t>計算</t>
    <rPh sb="0" eb="2">
      <t>ケイサン</t>
    </rPh>
    <phoneticPr fontId="11"/>
  </si>
  <si>
    <t>計算方法シートの</t>
    <phoneticPr fontId="11"/>
  </si>
  <si>
    <t>可変</t>
    <rPh sb="0" eb="2">
      <t>カヘン</t>
    </rPh>
    <phoneticPr fontId="11"/>
  </si>
  <si>
    <t>補助率</t>
    <rPh sb="0" eb="3">
      <t>ホジョリツ</t>
    </rPh>
    <phoneticPr fontId="11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</si>
  <si>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11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</si>
  <si>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11"/>
  </si>
  <si>
    <t>補助率文言</t>
    <rPh sb="0" eb="3">
      <t>ホジョリツ</t>
    </rPh>
    <rPh sb="3" eb="5">
      <t>モンゴン</t>
    </rPh>
    <phoneticPr fontId="11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</si>
  <si>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11"/>
  </si>
  <si>
    <t>Webの申請額が最大</t>
    <rPh sb="8" eb="10">
      <t>サイダイ</t>
    </rPh>
    <phoneticPr fontId="11"/>
  </si>
  <si>
    <t>Web以外
(下段端数)</t>
    <rPh sb="3" eb="5">
      <t>イガイ</t>
    </rPh>
    <rPh sb="7" eb="9">
      <t>カダン</t>
    </rPh>
    <rPh sb="9" eb="11">
      <t>ハスウ</t>
    </rPh>
    <phoneticPr fontId="11"/>
  </si>
  <si>
    <t>a経費</t>
    <rPh sb="1" eb="3">
      <t>ケイヒ</t>
    </rPh>
    <phoneticPr fontId="11"/>
  </si>
  <si>
    <t>b.補助額の最大値</t>
    <rPh sb="2" eb="4">
      <t>ホジョ</t>
    </rPh>
    <rPh sb="4" eb="5">
      <t>ガク</t>
    </rPh>
    <rPh sb="6" eb="9">
      <t>サイダイチ</t>
    </rPh>
    <phoneticPr fontId="11"/>
  </si>
  <si>
    <t>b.Web以外の申請額</t>
    <rPh sb="5" eb="7">
      <t>イガイ</t>
    </rPh>
    <rPh sb="8" eb="10">
      <t>シンセイ</t>
    </rPh>
    <rPh sb="10" eb="11">
      <t>ガク</t>
    </rPh>
    <phoneticPr fontId="11"/>
  </si>
  <si>
    <t>Web
(下段端数)</t>
    <phoneticPr fontId="11"/>
  </si>
  <si>
    <t>c経費</t>
    <rPh sb="1" eb="3">
      <t>ケイヒ</t>
    </rPh>
    <phoneticPr fontId="11"/>
  </si>
  <si>
    <t>d.補助額の最大値</t>
    <rPh sb="2" eb="4">
      <t>ホジョ</t>
    </rPh>
    <rPh sb="4" eb="5">
      <t>ガク</t>
    </rPh>
    <phoneticPr fontId="11"/>
  </si>
  <si>
    <t>d.Webの申請額</t>
    <phoneticPr fontId="11"/>
  </si>
  <si>
    <t>最大補助額</t>
    <rPh sb="0" eb="2">
      <t>サイダイ</t>
    </rPh>
    <rPh sb="2" eb="4">
      <t>ホジョ</t>
    </rPh>
    <rPh sb="4" eb="5">
      <t>ガク</t>
    </rPh>
    <phoneticPr fontId="11"/>
  </si>
  <si>
    <t>f/4</t>
    <phoneticPr fontId="11"/>
  </si>
  <si>
    <t>b+dの単純合計</t>
    <rPh sb="4" eb="6">
      <t>タンジュン</t>
    </rPh>
    <rPh sb="6" eb="8">
      <t>ゴウケイ</t>
    </rPh>
    <phoneticPr fontId="11"/>
  </si>
  <si>
    <t>f.最終補助額</t>
    <rPh sb="2" eb="4">
      <t>サイシュウ</t>
    </rPh>
    <rPh sb="4" eb="6">
      <t>ホジョ</t>
    </rPh>
    <rPh sb="6" eb="7">
      <t>ガク</t>
    </rPh>
    <phoneticPr fontId="11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</si>
  <si>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11"/>
  </si>
  <si>
    <t>計算結果(表示用)</t>
    <rPh sb="0" eb="2">
      <t>ケイサン</t>
    </rPh>
    <rPh sb="2" eb="4">
      <t>ケッカ</t>
    </rPh>
    <rPh sb="5" eb="8">
      <t>ヒョウジヨウ</t>
    </rPh>
    <phoneticPr fontId="11"/>
  </si>
  <si>
    <t>入力値</t>
    <rPh sb="0" eb="2">
      <t>ニュウリョク</t>
    </rPh>
    <rPh sb="2" eb="3">
      <t>チ</t>
    </rPh>
    <phoneticPr fontId="11"/>
  </si>
  <si>
    <t>上限補助額</t>
    <rPh sb="0" eb="2">
      <t>ジョウゲン</t>
    </rPh>
    <rPh sb="2" eb="4">
      <t>ホジョ</t>
    </rPh>
    <rPh sb="4" eb="5">
      <t>ガク</t>
    </rPh>
    <phoneticPr fontId="11"/>
  </si>
  <si>
    <t>F37</t>
    <phoneticPr fontId="11"/>
  </si>
  <si>
    <t>(a)以外経費</t>
    <rPh sb="3" eb="5">
      <t>イガイ</t>
    </rPh>
    <rPh sb="5" eb="7">
      <t>ケイヒ</t>
    </rPh>
    <phoneticPr fontId="11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</si>
  <si>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11"/>
  </si>
  <si>
    <t>編集</t>
    <rPh sb="0" eb="2">
      <t>ヘンシュウ</t>
    </rPh>
    <phoneticPr fontId="11"/>
  </si>
  <si>
    <t>F38</t>
    <phoneticPr fontId="11"/>
  </si>
  <si>
    <t>(b)以外補助額</t>
    <rPh sb="3" eb="5">
      <t>イガイ</t>
    </rPh>
    <rPh sb="5" eb="7">
      <t>ホジョ</t>
    </rPh>
    <rPh sb="7" eb="8">
      <t>ガク</t>
    </rPh>
    <phoneticPr fontId="11"/>
  </si>
  <si>
    <t>補助率</t>
    <rPh sb="0" eb="2">
      <t>ホジョ</t>
    </rPh>
    <rPh sb="2" eb="3">
      <t>リツ</t>
    </rPh>
    <phoneticPr fontId="11"/>
  </si>
  <si>
    <t>F39</t>
  </si>
  <si>
    <t>(c)Web経費</t>
    <rPh sb="6" eb="8">
      <t>ケイヒ</t>
    </rPh>
    <phoneticPr fontId="11"/>
  </si>
  <si>
    <t>Web補助額/Web経費</t>
    <rPh sb="3" eb="5">
      <t>ホジョ</t>
    </rPh>
    <rPh sb="5" eb="6">
      <t>ガク</t>
    </rPh>
    <rPh sb="10" eb="12">
      <t>ケイヒ</t>
    </rPh>
    <phoneticPr fontId="11"/>
  </si>
  <si>
    <t>F40</t>
  </si>
  <si>
    <t>(d)Web補助額</t>
    <rPh sb="6" eb="8">
      <t>ホジョ</t>
    </rPh>
    <rPh sb="8" eb="9">
      <t>ガク</t>
    </rPh>
    <phoneticPr fontId="11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</si>
  <si>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</si>
  <si>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11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</si>
  <si>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11"/>
  </si>
  <si>
    <t>F42</t>
  </si>
  <si>
    <t>(f)補助額合計</t>
    <rPh sb="3" eb="5">
      <t>ホジョ</t>
    </rPh>
    <rPh sb="5" eb="6">
      <t>ガク</t>
    </rPh>
    <rPh sb="6" eb="8">
      <t>ゴウケイ</t>
    </rPh>
    <phoneticPr fontId="11"/>
  </si>
  <si>
    <t>コメント(表示用)</t>
    <rPh sb="5" eb="8">
      <t>ヒョウジヨウ</t>
    </rPh>
    <phoneticPr fontId="11"/>
  </si>
  <si>
    <t>１円加算</t>
    <rPh sb="1" eb="2">
      <t>エン</t>
    </rPh>
    <rPh sb="2" eb="4">
      <t>カサン</t>
    </rPh>
    <phoneticPr fontId="11"/>
  </si>
  <si>
    <t>以外０円</t>
    <rPh sb="0" eb="2">
      <t>イガイ</t>
    </rPh>
    <rPh sb="3" eb="4">
      <t>エン</t>
    </rPh>
    <phoneticPr fontId="11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</si>
  <si>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11"/>
  </si>
  <si>
    <t>赤字事業者</t>
    <rPh sb="0" eb="2">
      <t>アカジ</t>
    </rPh>
    <rPh sb="2" eb="4">
      <t>ジギョウ</t>
    </rPh>
    <rPh sb="4" eb="5">
      <t>シャ</t>
    </rPh>
    <phoneticPr fontId="4"/>
  </si>
  <si>
    <t>設備処分費</t>
    <rPh sb="0" eb="2">
      <t>セツビ</t>
    </rPh>
    <rPh sb="2" eb="4">
      <t>ショブン</t>
    </rPh>
    <rPh sb="4" eb="5">
      <t>ヒ</t>
    </rPh>
    <phoneticPr fontId="4"/>
  </si>
  <si>
    <t>Web以外経費</t>
    <rPh sb="5" eb="7">
      <t>ケイヒ</t>
    </rPh>
    <phoneticPr fontId="11"/>
  </si>
  <si>
    <t>Web経費</t>
    <rPh sb="3" eb="5">
      <t>ケイヒ</t>
    </rPh>
    <phoneticPr fontId="11"/>
  </si>
  <si>
    <t>（別紙５）【様式第８：実績報告書に添付】</t>
    <phoneticPr fontId="1"/>
  </si>
  <si>
    <t>年       月       日</t>
  </si>
  <si>
    <t>全国商工会連合会    会長    殿</t>
    <phoneticPr fontId="1"/>
  </si>
  <si>
    <t>住　　所</t>
    <phoneticPr fontId="1"/>
  </si>
  <si>
    <t>名　　称</t>
  </si>
  <si>
    <t>代表者の役職・氏名</t>
    <phoneticPr fontId="1"/>
  </si>
  <si>
    <t>印</t>
    <phoneticPr fontId="1"/>
  </si>
  <si>
    <t>賃金引上げ枠に係る実施報告書</t>
    <phoneticPr fontId="1"/>
  </si>
  <si>
    <t>令和元年度補正予算・令和３年度補正予算小規模事業者持続化補助金＜一般型＞の賃金引上</t>
    <phoneticPr fontId="1"/>
  </si>
  <si>
    <t>げ枠の実績報告に伴い、以下のとおり報告します。また、本報告書に虚偽の記載がないこと</t>
    <phoneticPr fontId="1"/>
  </si>
  <si>
    <t>を誓約します。</t>
    <phoneticPr fontId="1"/>
  </si>
  <si>
    <t>適用する地域別最低賃金の都道府県</t>
  </si>
  <si>
    <t>② （Ｂ）―（Ａ）が 30 円以上であったか</t>
    <phoneticPr fontId="1"/>
  </si>
  <si>
    <t>　次ページ以降の記入欄にご記載ください。</t>
    <phoneticPr fontId="1"/>
  </si>
  <si>
    <t>対象労働者氏名</t>
  </si>
  <si>
    <t>性
別</t>
  </si>
  <si>
    <t>生年月日</t>
  </si>
  <si>
    <t>雇用年月日</t>
  </si>
  <si>
    <t>引上げ
年月日</t>
    <phoneticPr fontId="1"/>
  </si>
  <si>
    <t>引上げ
額</t>
    <phoneticPr fontId="1"/>
  </si>
  <si>
    <t>(例）小規模太朗</t>
    <phoneticPr fontId="1"/>
  </si>
  <si>
    <t>男</t>
  </si>
  <si>
    <t>【事業場内最低賃金の対象とならない労働者】</t>
    <phoneticPr fontId="1"/>
  </si>
  <si>
    <t>　以下の者は事業場内最低賃金対象労働者の対象外となります。</t>
    <phoneticPr fontId="1"/>
  </si>
  <si>
    <t>　・役員</t>
    <phoneticPr fontId="1"/>
  </si>
  <si>
    <t>　・個人事業主の家族専従者</t>
    <phoneticPr fontId="1"/>
  </si>
  <si>
    <t>　・実績報告時点で産休・育休・介護休業・休職中の者等</t>
    <phoneticPr fontId="1"/>
  </si>
  <si>
    <t>　・最低賃金法第 7 条適用者※</t>
    <phoneticPr fontId="1"/>
  </si>
  <si>
    <t>※最低賃金法第 7 条適用者とは、同法第 7 条の最低賃金の減額の特例により定められた</t>
    <phoneticPr fontId="1"/>
  </si>
  <si>
    <t>　「最低賃金の適用除外（減額して額を適用する）」となる労働者。障害者等。</t>
    <phoneticPr fontId="1"/>
  </si>
  <si>
    <r>
      <rPr>
        <b/>
        <sz val="20"/>
        <color rgb="FFFF0000"/>
        <rFont val="ＭＳ Ｐゴシック"/>
        <family val="3"/>
        <charset val="128"/>
        <scheme val="minor"/>
      </rPr>
      <t>賃金引上げ枠</t>
    </r>
    <r>
      <rPr>
        <b/>
        <sz val="20"/>
        <color rgb="FFFFFF00"/>
        <rFont val="ＭＳ Ｐゴシック"/>
        <family val="3"/>
        <charset val="128"/>
        <scheme val="minor"/>
      </rPr>
      <t>で採択されている事業者</t>
    </r>
    <r>
      <rPr>
        <b/>
        <sz val="20"/>
        <color rgb="FFFF0000"/>
        <rFont val="ＭＳ Ｐゴシック"/>
        <family val="3"/>
        <charset val="128"/>
        <scheme val="minor"/>
      </rPr>
      <t>全員</t>
    </r>
    <r>
      <rPr>
        <b/>
        <sz val="20"/>
        <color rgb="FFFFFF00"/>
        <rFont val="ＭＳ Ｐゴシック"/>
        <family val="3"/>
        <charset val="128"/>
        <scheme val="minor"/>
      </rPr>
      <t>が提出する書類です。</t>
    </r>
    <rPh sb="0" eb="4">
      <t>チンギンヒキア</t>
    </rPh>
    <rPh sb="5" eb="6">
      <t>ワク</t>
    </rPh>
    <rPh sb="7" eb="9">
      <t>サイタク</t>
    </rPh>
    <rPh sb="14" eb="17">
      <t>ジギョウシャ</t>
    </rPh>
    <rPh sb="17" eb="19">
      <t>ゼンイン</t>
    </rPh>
    <rPh sb="20" eb="22">
      <t>テイシュツ</t>
    </rPh>
    <rPh sb="24" eb="26">
      <t>ショルイ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</si>
  <si>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4"/>
  </si>
  <si>
    <t>申請日時点の地域別最低賃金</t>
    <phoneticPr fontId="4"/>
  </si>
  <si>
    <r>
      <t>申請時の事業場内最低賃金※</t>
    </r>
    <r>
      <rPr>
        <vertAlign val="subscript"/>
        <sz val="12"/>
        <rFont val="ＭＳ 明朝"/>
        <family val="1"/>
        <charset val="128"/>
      </rPr>
      <t>1</t>
    </r>
    <phoneticPr fontId="4"/>
  </si>
  <si>
    <r>
      <t>実績報告時の事業場内最低賃金※</t>
    </r>
    <r>
      <rPr>
        <vertAlign val="subscript"/>
        <sz val="12"/>
        <rFont val="ＭＳ 明朝"/>
        <family val="1"/>
        <charset val="128"/>
      </rPr>
      <t>1</t>
    </r>
    <phoneticPr fontId="4"/>
  </si>
  <si>
    <t>（Ａ）</t>
    <phoneticPr fontId="4"/>
  </si>
  <si>
    <t>（Ｂ）</t>
    <phoneticPr fontId="4"/>
  </si>
  <si>
    <t>（Ｃ）</t>
    <phoneticPr fontId="4"/>
  </si>
  <si>
    <t>① （Ｃ）―（Ａ）が 30 円以上か</t>
    <phoneticPr fontId="1"/>
  </si>
  <si>
    <r>
      <t>※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 xml:space="preserve"> ①③のいずれかが「いいえ」に該当する場合には補助金交付は行いません。</t>
    </r>
    <phoneticPr fontId="1"/>
  </si>
  <si>
    <t>・上記（Ｃ）欄「実績報告時の事業場内最低賃金」に該当する労働者名と雇用年月日などを</t>
    <phoneticPr fontId="1"/>
  </si>
  <si>
    <r>
      <t>※</t>
    </r>
    <r>
      <rPr>
        <vertAlign val="subscript"/>
        <sz val="12"/>
        <color theme="1"/>
        <rFont val="ＭＳ 明朝"/>
        <family val="1"/>
        <charset val="128"/>
      </rPr>
      <t>1</t>
    </r>
    <r>
      <rPr>
        <sz val="12"/>
        <color theme="1"/>
        <rFont val="ＭＳ 明朝"/>
        <family val="1"/>
        <charset val="128"/>
      </rPr>
      <t xml:space="preserve">  上記（Ｂ）（Ｃ）欄には、提出した直近1か月の賃金台帳をもとに計算した事業場内最低</t>
    </r>
    <phoneticPr fontId="4"/>
  </si>
  <si>
    <t>　　賃金をご記載ください。</t>
    <phoneticPr fontId="4"/>
  </si>
  <si>
    <r>
      <t>③（②がはいの場合）（Ｃ）－（Ｂ）が 30 円以上か※</t>
    </r>
    <r>
      <rPr>
        <vertAlign val="subscript"/>
        <sz val="11"/>
        <rFont val="ＭＳ 明朝"/>
        <family val="1"/>
        <charset val="128"/>
      </rPr>
      <t>2</t>
    </r>
    <phoneticPr fontId="4"/>
  </si>
  <si>
    <t>【（Ｃ）実績報告時の事業場内最低賃金の対象となる労働者】</t>
    <rPh sb="4" eb="9">
      <t>ジッセキホウコクジ</t>
    </rPh>
    <phoneticPr fontId="1"/>
  </si>
  <si>
    <t>(Ｃ)「引上げ後」
実績時の最低賃金</t>
    <phoneticPr fontId="1"/>
  </si>
  <si>
    <t>岐阜県</t>
    <rPh sb="0" eb="3">
      <t>ギフケン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</si>
</sst>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0.00_ "/>
    <numFmt numFmtId="179" formatCode="#,##0.000_);[Red]\(#,##0.000\)"/>
    <numFmt numFmtId="180" formatCode="#,###&quot;円&quot;"/>
    <numFmt numFmtId="181" formatCode="0&quot;円&quot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rgb="FFFFFF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vertAlign val="subscript"/>
      <sz val="12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vertAlign val="subscript"/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6" xfId="0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14" fillId="0" borderId="11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177" fontId="0" fillId="4" borderId="6" xfId="0" applyNumberFormat="1" applyFill="1" applyBorder="1">
      <alignment vertical="center"/>
    </xf>
    <xf numFmtId="176" fontId="15" fillId="0" borderId="0" xfId="0" applyNumberFormat="1" applyFont="1">
      <alignment vertical="center"/>
    </xf>
    <xf numFmtId="0" fontId="16" fillId="0" borderId="0" xfId="0" applyFont="1">
      <alignment vertical="center"/>
    </xf>
    <xf numFmtId="49" fontId="0" fillId="3" borderId="6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8" fontId="0" fillId="0" borderId="0" xfId="0" applyNumberFormat="1">
      <alignment vertical="center"/>
    </xf>
    <xf numFmtId="179" fontId="0" fillId="0" borderId="4" xfId="0" applyNumberFormat="1" applyBorder="1">
      <alignment vertical="center"/>
    </xf>
    <xf numFmtId="179" fontId="0" fillId="0" borderId="6" xfId="0" applyNumberFormat="1" applyBorder="1">
      <alignment vertical="center"/>
    </xf>
    <xf numFmtId="176" fontId="17" fillId="0" borderId="6" xfId="0" applyNumberFormat="1" applyFont="1" applyBorder="1">
      <alignment vertical="center"/>
    </xf>
    <xf numFmtId="179" fontId="17" fillId="0" borderId="6" xfId="0" applyNumberFormat="1" applyFont="1" applyBorder="1">
      <alignment vertical="center"/>
    </xf>
    <xf numFmtId="176" fontId="12" fillId="0" borderId="6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0" xfId="0" applyNumberFormat="1">
      <alignment vertical="center"/>
    </xf>
    <xf numFmtId="179" fontId="12" fillId="0" borderId="6" xfId="0" applyNumberFormat="1" applyFont="1" applyBorder="1">
      <alignment vertical="center"/>
    </xf>
    <xf numFmtId="177" fontId="0" fillId="0" borderId="6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5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49" fontId="0" fillId="0" borderId="9" xfId="0" applyNumberFormat="1" applyBorder="1">
      <alignment vertical="center"/>
    </xf>
    <xf numFmtId="176" fontId="0" fillId="0" borderId="9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12" xfId="0" applyNumberFormat="1" applyBorder="1">
      <alignment vertical="center"/>
    </xf>
    <xf numFmtId="38" fontId="13" fillId="0" borderId="6" xfId="3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0" fontId="5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49" fontId="12" fillId="0" borderId="11" xfId="0" applyNumberFormat="1" applyFont="1" applyBorder="1">
      <alignment vertical="center"/>
    </xf>
    <xf numFmtId="176" fontId="0" fillId="5" borderId="6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49" fontId="0" fillId="5" borderId="4" xfId="0" applyNumberFormat="1" applyFill="1" applyBorder="1">
      <alignment vertical="center"/>
    </xf>
    <xf numFmtId="0" fontId="7" fillId="5" borderId="17" xfId="0" applyFont="1" applyFill="1" applyBorder="1">
      <alignment vertical="center"/>
    </xf>
    <xf numFmtId="176" fontId="0" fillId="6" borderId="6" xfId="0" applyNumberFormat="1" applyFill="1" applyBorder="1">
      <alignment vertical="center"/>
    </xf>
    <xf numFmtId="49" fontId="0" fillId="6" borderId="6" xfId="0" applyNumberFormat="1" applyFill="1" applyBorder="1">
      <alignment vertical="center"/>
    </xf>
    <xf numFmtId="176" fontId="0" fillId="6" borderId="4" xfId="0" applyNumberFormat="1" applyFill="1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0" fontId="0" fillId="6" borderId="0" xfId="0" applyFill="1">
      <alignment vertical="center"/>
    </xf>
    <xf numFmtId="3" fontId="0" fillId="0" borderId="11" xfId="0" applyNumberFormat="1" applyBorder="1">
      <alignment vertical="center"/>
    </xf>
    <xf numFmtId="3" fontId="0" fillId="0" borderId="0" xfId="0" applyNumberFormat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7" borderId="2" xfId="0" applyNumberFormat="1" applyFill="1" applyBorder="1">
      <alignment vertical="center"/>
    </xf>
    <xf numFmtId="176" fontId="0" fillId="7" borderId="6" xfId="0" applyNumberFormat="1" applyFill="1" applyBorder="1">
      <alignment vertical="center"/>
    </xf>
    <xf numFmtId="179" fontId="0" fillId="7" borderId="6" xfId="0" applyNumberFormat="1" applyFill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 shrinkToFit="1"/>
    </xf>
    <xf numFmtId="14" fontId="20" fillId="0" borderId="0" xfId="0" applyNumberFormat="1" applyFont="1">
      <alignment vertical="center"/>
    </xf>
    <xf numFmtId="0" fontId="24" fillId="0" borderId="0" xfId="0" applyFont="1">
      <alignment vertical="center"/>
    </xf>
    <xf numFmtId="0" fontId="18" fillId="0" borderId="6" xfId="0" applyFont="1" applyBorder="1" applyAlignment="1">
      <alignment horizontal="center" vertical="center" shrinkToFit="1"/>
    </xf>
    <xf numFmtId="0" fontId="0" fillId="8" borderId="0" xfId="0" applyFill="1">
      <alignment vertical="center"/>
    </xf>
    <xf numFmtId="181" fontId="20" fillId="0" borderId="0" xfId="0" applyNumberFormat="1" applyFont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 wrapText="1"/>
    </xf>
    <xf numFmtId="177" fontId="0" fillId="4" borderId="6" xfId="0" applyNumberFormat="1" applyFill="1" applyBorder="1" applyAlignment="1">
      <alignment horizontal="right" vertical="center"/>
    </xf>
    <xf numFmtId="49" fontId="0" fillId="6" borderId="6" xfId="0" applyNumberFormat="1" applyFill="1" applyBorder="1" applyAlignment="1">
      <alignment horizontal="center" vertical="center" wrapText="1"/>
    </xf>
    <xf numFmtId="49" fontId="0" fillId="6" borderId="6" xfId="0" applyNumberForma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shrinkToFit="1"/>
    </xf>
    <xf numFmtId="0" fontId="20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180" fontId="20" fillId="0" borderId="2" xfId="0" applyNumberFormat="1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vertical="center" shrinkToFi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14" fontId="22" fillId="0" borderId="6" xfId="0" applyNumberFormat="1" applyFont="1" applyBorder="1" applyAlignment="1" applyProtection="1">
      <alignment horizontal="center" vertical="center" shrinkToFit="1"/>
      <protection locked="0"/>
    </xf>
    <xf numFmtId="180" fontId="22" fillId="0" borderId="4" xfId="0" applyNumberFormat="1" applyFont="1" applyBorder="1" applyAlignment="1" applyProtection="1">
      <alignment horizontal="right" vertical="center" shrinkToFit="1"/>
      <protection locked="0"/>
    </xf>
    <xf numFmtId="180" fontId="22" fillId="0" borderId="5" xfId="0" applyNumberFormat="1" applyFont="1" applyBorder="1" applyAlignment="1" applyProtection="1">
      <alignment horizontal="right" vertical="center" shrinkToFit="1"/>
      <protection locked="0"/>
    </xf>
    <xf numFmtId="180" fontId="22" fillId="0" borderId="6" xfId="0" applyNumberFormat="1" applyFont="1" applyBorder="1" applyAlignment="1" applyProtection="1">
      <alignment vertical="center" shrinkToFit="1"/>
      <protection locked="0"/>
    </xf>
  </cellXfs>
  <cellStyles count="4"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78" t="e">
        <f>IF(#REF!="","",MAX(IF(#REF!="","",ROUNDUP((#REF!-#REF!)*(#REF!/#REF!),0)),0))</f>
        <v>#REF!</v>
      </c>
      <c r="B1" s="78" t="e">
        <f>IF(#REF!&gt;=#REF!,#REF!,#REF!)</f>
        <v>#REF!</v>
      </c>
    </row>
    <row r="2" spans="1:2">
      <c r="A2" t="s">
        <v>85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topLeftCell="A13" zoomScale="90" zoomScaleNormal="90" workbookViewId="0">
      <selection activeCell="H41" sqref="H41"/>
    </sheetView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60" t="s">
        <v>50</v>
      </c>
      <c r="F2" s="59" t="s">
        <v>52</v>
      </c>
      <c r="G2" s="55" t="s">
        <v>53</v>
      </c>
      <c r="H2" s="61" t="s">
        <v>21</v>
      </c>
    </row>
    <row r="3" spans="4:25" ht="16.2">
      <c r="E3" s="77" t="e">
        <f>IF(#REF!="賃金引上げ枠（赤字事業者）","☑","□")</f>
        <v>#REF!</v>
      </c>
      <c r="F3" s="14" t="e">
        <f>#REF!</f>
        <v>#REF!</v>
      </c>
      <c r="G3" s="14" t="e">
        <f>#REF!</f>
        <v>#REF!</v>
      </c>
      <c r="H3" s="14" t="e">
        <f>#REF!</f>
        <v>#REF!</v>
      </c>
      <c r="V3" s="3"/>
      <c r="W3" s="3"/>
      <c r="X3" s="3"/>
      <c r="Y3" s="3"/>
    </row>
    <row r="4" spans="4:25">
      <c r="U4" s="4"/>
    </row>
    <row r="5" spans="4:25"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U5" s="4"/>
    </row>
    <row r="6" spans="4:25">
      <c r="D6" s="8" t="s">
        <v>4</v>
      </c>
      <c r="E6" s="9"/>
      <c r="G6" s="10"/>
      <c r="H6" s="10"/>
      <c r="I6" s="10"/>
      <c r="J6" s="11"/>
      <c r="K6" s="11"/>
      <c r="Q6" s="12"/>
    </row>
    <row r="7" spans="4:25">
      <c r="D7" s="13"/>
      <c r="E7" s="11"/>
      <c r="F7" s="11"/>
      <c r="G7" s="10"/>
      <c r="H7" s="10"/>
      <c r="I7" s="11"/>
      <c r="J7" s="11"/>
      <c r="K7" s="11"/>
      <c r="L7" s="11" t="s">
        <v>5</v>
      </c>
      <c r="M7" s="11"/>
      <c r="N7" s="11" t="s">
        <v>5</v>
      </c>
      <c r="O7" s="11"/>
      <c r="P7" s="11"/>
      <c r="Q7" s="12"/>
    </row>
    <row r="8" spans="4:25">
      <c r="D8" s="13"/>
      <c r="E8" s="11" t="s">
        <v>6</v>
      </c>
      <c r="F8" s="14"/>
      <c r="G8" s="10" t="s">
        <v>7</v>
      </c>
      <c r="H8" s="10" t="e">
        <f>IF(E3="☑","3/4","2/3")</f>
        <v>#REF!</v>
      </c>
      <c r="I8" s="11"/>
      <c r="J8" s="11"/>
      <c r="K8" s="11"/>
      <c r="L8" s="11" t="s">
        <v>8</v>
      </c>
      <c r="M8" s="11"/>
      <c r="N8" s="11" t="s">
        <v>9</v>
      </c>
      <c r="O8" s="11"/>
      <c r="P8" s="11"/>
      <c r="Q8" s="12"/>
    </row>
    <row r="9" spans="4:25">
      <c r="D9" s="13"/>
      <c r="E9" s="11"/>
      <c r="F9" s="11"/>
      <c r="G9" s="10" t="s">
        <v>10</v>
      </c>
      <c r="H9" s="15" t="e">
        <f xml:space="preserve">  "(1)×補助率 " &amp; H8 &amp;"(※)以内(円未満切捨て)"</f>
        <v>#REF!</v>
      </c>
      <c r="I9" s="11"/>
      <c r="J9" s="11"/>
      <c r="K9" s="11"/>
      <c r="L9" s="11"/>
      <c r="M9" s="11"/>
      <c r="N9" s="11"/>
      <c r="O9" s="11"/>
      <c r="P9" s="11"/>
      <c r="Q9" s="12"/>
    </row>
    <row r="10" spans="4:25">
      <c r="D10" s="13"/>
      <c r="E10" s="11"/>
      <c r="F10" s="11"/>
      <c r="G10" s="10" t="s">
        <v>10</v>
      </c>
      <c r="H10" s="16" t="e">
        <f>"((6)の1/4を上限(最大50万円))、(c)×補助率 " &amp; H8 &amp; " (※)以内(円未満切捨て)"</f>
        <v>#REF!</v>
      </c>
      <c r="I10" s="10"/>
      <c r="J10" s="11"/>
      <c r="K10" s="11"/>
      <c r="L10" s="11"/>
      <c r="M10" s="11"/>
      <c r="N10" s="11" t="s">
        <v>11</v>
      </c>
      <c r="O10" s="11"/>
      <c r="P10" s="11" t="s">
        <v>12</v>
      </c>
      <c r="Q10" s="12"/>
    </row>
    <row r="11" spans="4:25">
      <c r="D11" s="13"/>
      <c r="E11" s="85" t="s">
        <v>13</v>
      </c>
      <c r="F11" s="17" t="s">
        <v>14</v>
      </c>
      <c r="G11" s="18" t="e">
        <f>IF(E3="☑","a*3/4","a*2/3")</f>
        <v>#REF!</v>
      </c>
      <c r="H11" s="52" t="e">
        <f>"(" &amp; IF(E3="☑","a*3/4","a*2/3") &amp; ") /3"</f>
        <v>#REF!</v>
      </c>
      <c r="I11" s="19" t="s">
        <v>15</v>
      </c>
      <c r="J11" s="11"/>
      <c r="K11" s="11"/>
      <c r="L11" s="19" t="s">
        <v>16</v>
      </c>
      <c r="M11" s="11"/>
      <c r="N11" s="19" t="s">
        <v>16</v>
      </c>
      <c r="O11" s="80" t="s">
        <v>2</v>
      </c>
      <c r="P11" s="19" t="s">
        <v>16</v>
      </c>
      <c r="Q11" s="12"/>
    </row>
    <row r="12" spans="4:25">
      <c r="D12" s="13">
        <v>12</v>
      </c>
      <c r="E12" s="85"/>
      <c r="F12" s="86" t="e">
        <f>F3</f>
        <v>#REF!</v>
      </c>
      <c r="G12" s="20" t="e">
        <f>IF(E3="☑",ROUNDDOWN(F12*3/4,0),ROUNDDOWN(F12*2/3,0))</f>
        <v>#REF!</v>
      </c>
      <c r="H12" s="21" t="e">
        <f>ROUNDDOWN(G12/3,0)</f>
        <v>#REF!</v>
      </c>
      <c r="I12" s="21" t="e">
        <f>G12</f>
        <v>#REF!</v>
      </c>
      <c r="J12" s="22"/>
      <c r="K12" s="22"/>
      <c r="L12" s="21" t="e">
        <f>IF(I20&lt;=G20,I12,"")</f>
        <v>#REF!</v>
      </c>
      <c r="M12" s="11"/>
      <c r="N12" s="21" t="e">
        <f>IF(I20&lt;=G20,"",IF(I12&gt;G20,G20,I12))</f>
        <v>#REF!</v>
      </c>
      <c r="O12" s="80"/>
      <c r="P12" s="21" t="e">
        <f>IF(I20&lt;=G20,"",G20-P16)</f>
        <v>#REF!</v>
      </c>
      <c r="Q12" s="12"/>
    </row>
    <row r="13" spans="4:25">
      <c r="D13" s="13">
        <v>13</v>
      </c>
      <c r="E13" s="85"/>
      <c r="F13" s="86"/>
      <c r="G13" s="23"/>
      <c r="H13" s="24" t="e">
        <f>ROUNDDOWN(G12/3,3)</f>
        <v>#REF!</v>
      </c>
      <c r="I13" s="21"/>
      <c r="J13" s="22"/>
      <c r="K13" s="22"/>
      <c r="L13" s="21"/>
      <c r="M13" s="11"/>
      <c r="N13" s="21"/>
      <c r="O13" s="80"/>
      <c r="P13" s="21"/>
      <c r="Q13" s="12"/>
    </row>
    <row r="14" spans="4:25">
      <c r="D14" s="13">
        <v>14</v>
      </c>
      <c r="E14" s="85"/>
      <c r="F14" s="86"/>
      <c r="G14" s="23" t="e">
        <f>IF(E3="☑",ROUNDDOWN(F12*3/4,3),ROUNDDOWN(F12*2/3,3)) - G12</f>
        <v>#REF!</v>
      </c>
      <c r="H14" s="24" t="e">
        <f>H13-H12</f>
        <v>#REF!</v>
      </c>
      <c r="I14" s="24" t="e">
        <f>G14</f>
        <v>#REF!</v>
      </c>
      <c r="J14" s="22"/>
      <c r="K14" s="22"/>
      <c r="L14" s="21"/>
      <c r="M14" s="11"/>
      <c r="N14" s="21"/>
      <c r="O14" s="80"/>
      <c r="P14" s="21"/>
      <c r="Q14" s="12"/>
    </row>
    <row r="15" spans="4:25">
      <c r="D15" s="13">
        <v>15</v>
      </c>
      <c r="E15" s="87" t="s">
        <v>17</v>
      </c>
      <c r="F15" s="53" t="s">
        <v>18</v>
      </c>
      <c r="G15" s="54" t="e">
        <f>IF(E3="☑","c*3/4","c*2/3")</f>
        <v>#REF!</v>
      </c>
      <c r="H15" s="52" t="e">
        <f>IF(E3="☑","a*1/4","a*2/9")</f>
        <v>#REF!</v>
      </c>
      <c r="I15" s="52" t="s">
        <v>19</v>
      </c>
      <c r="J15" s="11"/>
      <c r="K15" s="11"/>
      <c r="L15" s="52" t="s">
        <v>20</v>
      </c>
      <c r="M15" s="11"/>
      <c r="N15" s="52" t="s">
        <v>20</v>
      </c>
      <c r="O15" s="80"/>
      <c r="P15" s="52" t="s">
        <v>20</v>
      </c>
      <c r="Q15" s="12"/>
    </row>
    <row r="16" spans="4:25">
      <c r="D16" s="13">
        <v>16</v>
      </c>
      <c r="E16" s="88"/>
      <c r="F16" s="86" t="e">
        <f>G3</f>
        <v>#REF!</v>
      </c>
      <c r="G16" s="20" t="e">
        <f>IF(E3="☑",ROUNDDOWN(F16*3/4,0),ROUNDDOWN(F16*2/3,0))</f>
        <v>#REF!</v>
      </c>
      <c r="H16" s="25" t="e">
        <f>IF(E3="☑",ROUNDDOWN(F12*1/4,0),ROUNDDOWN(F12*2/9,0))</f>
        <v>#REF!</v>
      </c>
      <c r="I16" s="21" t="e">
        <f>IF(IF(G16&gt;H12,H12,G16)&gt;H20,H20,IF(G16&gt;H12,H12,G16))</f>
        <v>#REF!</v>
      </c>
      <c r="J16" s="22"/>
      <c r="K16" s="22"/>
      <c r="L16" s="21" t="e">
        <f>IF(I20&lt;=G20,I16,"")</f>
        <v>#REF!</v>
      </c>
      <c r="M16" t="e">
        <f>IF(L16="","",IF(L16*4&gt;L20,"×","〇"))</f>
        <v>#REF!</v>
      </c>
      <c r="N16" s="21" t="e">
        <f>IF(I20&lt;=G20,"",G20-N12)</f>
        <v>#REF!</v>
      </c>
      <c r="O16" s="80"/>
      <c r="P16" s="21" t="e">
        <f>IF(I20&lt;=G20,"",IF(ROUNDDOWN(G20/4,0)&gt;I16,I16,ROUNDDOWN(G20/4,0)))</f>
        <v>#REF!</v>
      </c>
      <c r="Q16" s="12"/>
    </row>
    <row r="17" spans="4:17">
      <c r="D17" s="13">
        <v>17</v>
      </c>
      <c r="E17" s="88"/>
      <c r="F17" s="86"/>
      <c r="G17" s="23" t="e">
        <f>IF(E3="☑",ROUNDDOWN(F16*3/4,3),ROUNDDOWN(F16*2/3,3))</f>
        <v>#REF!</v>
      </c>
      <c r="H17" s="26" t="e">
        <f>IF(E3="☑",ROUNDDOWN(F12*1/4,3),ROUNDDOWN(F12*2/9,3))</f>
        <v>#REF!</v>
      </c>
      <c r="I17" s="24" t="e">
        <f>IF(IF(G17&gt;H13,H13,G17)&gt;H21,H21,IF(G17&gt;H13,H13,G17))</f>
        <v>#REF!</v>
      </c>
      <c r="J17" s="22"/>
      <c r="K17" s="22"/>
      <c r="L17" s="21"/>
      <c r="N17" s="21"/>
      <c r="O17" s="80"/>
      <c r="P17" s="21"/>
      <c r="Q17" s="12"/>
    </row>
    <row r="18" spans="4:17" ht="13.8" thickBot="1">
      <c r="D18" s="13">
        <v>18</v>
      </c>
      <c r="E18" s="88"/>
      <c r="F18" s="86"/>
      <c r="G18" s="23" t="e">
        <f>G17-G16</f>
        <v>#REF!</v>
      </c>
      <c r="H18" s="26" t="e">
        <f>H17-H16</f>
        <v>#REF!</v>
      </c>
      <c r="I18" s="24" t="e">
        <f>IF(IF(G17&gt;H13,H13,G17)&gt;H21,H22,IF(G17&gt;H13,H14,G18))</f>
        <v>#REF!</v>
      </c>
      <c r="J18" s="22"/>
      <c r="K18" s="22"/>
      <c r="L18" s="21"/>
      <c r="N18" s="21"/>
      <c r="O18" s="80"/>
      <c r="P18" s="21"/>
      <c r="Q18" s="12"/>
    </row>
    <row r="19" spans="4:17">
      <c r="D19" s="13">
        <v>19</v>
      </c>
      <c r="E19" s="11"/>
      <c r="F19" s="11"/>
      <c r="G19" s="50" t="s">
        <v>21</v>
      </c>
      <c r="H19" s="52" t="s">
        <v>22</v>
      </c>
      <c r="I19" s="49" t="s">
        <v>23</v>
      </c>
      <c r="J19" s="48" t="s">
        <v>24</v>
      </c>
      <c r="K19" s="11"/>
      <c r="L19" s="47" t="s">
        <v>24</v>
      </c>
      <c r="M19" s="11"/>
      <c r="N19" s="47" t="s">
        <v>24</v>
      </c>
      <c r="O19" s="80"/>
      <c r="P19" s="47" t="s">
        <v>24</v>
      </c>
      <c r="Q19" s="12"/>
    </row>
    <row r="20" spans="4:17">
      <c r="D20" s="13">
        <v>20</v>
      </c>
      <c r="E20" s="11"/>
      <c r="F20" s="11"/>
      <c r="G20" s="86" t="e">
        <f>H3</f>
        <v>#REF!</v>
      </c>
      <c r="H20" s="27" t="e">
        <f>ROUNDDOWN(G20/4,0)</f>
        <v>#REF!</v>
      </c>
      <c r="I20" s="63" t="e">
        <f>I12+I16</f>
        <v>#REF!</v>
      </c>
      <c r="J20" s="28" t="e">
        <f>IF(G20&gt;I20+J22,I20+J22,G20)</f>
        <v>#REF!</v>
      </c>
      <c r="K20" s="29"/>
      <c r="L20" s="21" t="e">
        <f>IF(I20&lt;=G20,I20,"")</f>
        <v>#REF!</v>
      </c>
      <c r="M20" s="11"/>
      <c r="N20" s="21" t="e">
        <f>IF(I20&lt;=G20,"",N12+N16)</f>
        <v>#REF!</v>
      </c>
      <c r="O20" s="80"/>
      <c r="P20" s="21" t="e">
        <f>IF(I20&lt;=G20,"",P12+P16)</f>
        <v>#REF!</v>
      </c>
      <c r="Q20" s="12"/>
    </row>
    <row r="21" spans="4:17">
      <c r="D21" s="13">
        <v>21</v>
      </c>
      <c r="E21" s="11"/>
      <c r="F21" s="11"/>
      <c r="G21" s="86"/>
      <c r="H21" s="30" t="e">
        <f>ROUNDDOWN(G20/4,3)</f>
        <v>#REF!</v>
      </c>
      <c r="I21" s="64"/>
      <c r="J21" s="31"/>
      <c r="K21" s="29"/>
      <c r="L21" s="10"/>
      <c r="M21" s="11"/>
      <c r="N21" s="10"/>
      <c r="O21" s="32"/>
      <c r="P21" s="10"/>
      <c r="Q21" s="12"/>
    </row>
    <row r="22" spans="4:17">
      <c r="D22" s="13">
        <v>22</v>
      </c>
      <c r="E22" s="11"/>
      <c r="F22" s="11"/>
      <c r="G22" s="86"/>
      <c r="H22" s="30" t="e">
        <f>H21-H20</f>
        <v>#REF!</v>
      </c>
      <c r="I22" s="65" t="e">
        <f>I14+I18</f>
        <v>#REF!</v>
      </c>
      <c r="J22" s="31" t="e">
        <f>IF(I22&gt;=1,1,0)</f>
        <v>#REF!</v>
      </c>
      <c r="K22" s="29" t="s">
        <v>25</v>
      </c>
      <c r="L22" s="10"/>
      <c r="M22" s="11"/>
      <c r="N22" s="10"/>
      <c r="O22" s="32"/>
      <c r="P22" s="10"/>
      <c r="Q22" s="12"/>
    </row>
    <row r="23" spans="4:17">
      <c r="D23" s="13">
        <v>23</v>
      </c>
      <c r="E23" s="33"/>
      <c r="F23" s="33"/>
      <c r="G23" s="34"/>
      <c r="H23" s="34"/>
      <c r="I23" s="34"/>
      <c r="J23" s="33"/>
      <c r="K23" s="33"/>
      <c r="L23" s="33"/>
      <c r="M23" s="33"/>
      <c r="N23" s="33"/>
      <c r="O23" s="33"/>
      <c r="P23" s="33"/>
      <c r="Q23" s="35"/>
    </row>
    <row r="24" spans="4:17">
      <c r="D24" s="5"/>
      <c r="E24" s="36"/>
      <c r="F24" s="36"/>
      <c r="G24" s="37"/>
      <c r="H24" s="37"/>
      <c r="I24" s="37"/>
      <c r="J24" s="36"/>
      <c r="K24" s="38"/>
      <c r="L24" s="11"/>
      <c r="M24" s="11"/>
      <c r="N24" s="11"/>
      <c r="O24" s="11"/>
      <c r="P24" s="11"/>
    </row>
    <row r="25" spans="4:17">
      <c r="D25" s="8" t="s">
        <v>26</v>
      </c>
      <c r="F25" s="11"/>
      <c r="G25" s="11"/>
      <c r="H25" s="10"/>
      <c r="I25" s="10"/>
      <c r="J25" s="10"/>
      <c r="K25" s="39"/>
      <c r="L25" s="11"/>
      <c r="M25" s="11"/>
      <c r="N25" s="11"/>
      <c r="O25" s="11"/>
      <c r="P25" s="11"/>
      <c r="Q25" s="11"/>
    </row>
    <row r="26" spans="4:17">
      <c r="D26" s="8"/>
      <c r="F26" s="11"/>
      <c r="G26" s="11"/>
      <c r="H26" s="10"/>
      <c r="I26" s="10"/>
      <c r="J26" s="10"/>
      <c r="K26" s="39"/>
      <c r="L26" s="11"/>
      <c r="M26" s="11"/>
      <c r="N26" s="11"/>
      <c r="O26" s="11"/>
      <c r="P26" s="11"/>
      <c r="Q26" s="11"/>
    </row>
    <row r="27" spans="4:17">
      <c r="D27" s="13"/>
      <c r="E27" s="1" t="s">
        <v>0</v>
      </c>
      <c r="F27" s="11"/>
      <c r="G27" s="11" t="s">
        <v>11</v>
      </c>
      <c r="H27" s="11"/>
      <c r="I27" s="11" t="s">
        <v>12</v>
      </c>
      <c r="J27" s="10"/>
      <c r="K27" s="39"/>
      <c r="L27" s="11"/>
      <c r="M27" s="11"/>
      <c r="N27" s="11"/>
      <c r="O27" s="11"/>
      <c r="P27" s="11"/>
      <c r="Q27" s="11"/>
    </row>
    <row r="28" spans="4:17">
      <c r="D28" s="13"/>
      <c r="E28" s="19" t="s">
        <v>16</v>
      </c>
      <c r="F28" s="11"/>
      <c r="G28" s="19" t="s">
        <v>16</v>
      </c>
      <c r="H28" s="80" t="s">
        <v>2</v>
      </c>
      <c r="I28" s="19" t="s">
        <v>16</v>
      </c>
      <c r="J28" s="10"/>
      <c r="K28" s="39"/>
      <c r="L28" s="11"/>
      <c r="M28" s="11"/>
      <c r="N28" s="11"/>
      <c r="O28" s="11"/>
      <c r="P28" s="11"/>
      <c r="Q28" s="11"/>
    </row>
    <row r="29" spans="4:17" ht="16.2">
      <c r="D29" s="57" t="e">
        <f>#REF!</f>
        <v>#REF!</v>
      </c>
      <c r="E29" s="40" t="e">
        <f>IF(#REF!=0,"×",IF(#REF!&lt;I29,"×",IF(#REF!&gt;G29,"×","〇")))</f>
        <v>#REF!</v>
      </c>
      <c r="F29">
        <v>29</v>
      </c>
      <c r="G29" s="21" t="e">
        <f>IF(I20&lt;=G20,I12,IF(I12&gt;G20,G20,I12))</f>
        <v>#REF!</v>
      </c>
      <c r="H29" s="80"/>
      <c r="I29" s="21" t="e">
        <f>IF(I20&lt;=G20,I12,G20-P16)</f>
        <v>#REF!</v>
      </c>
      <c r="J29" s="10"/>
      <c r="K29" s="39"/>
      <c r="L29" s="11"/>
      <c r="M29" s="11"/>
      <c r="N29" s="11"/>
      <c r="O29" s="11"/>
      <c r="P29" s="11"/>
      <c r="Q29" s="11"/>
    </row>
    <row r="30" spans="4:17">
      <c r="D30" s="13"/>
      <c r="E30" s="52" t="s">
        <v>20</v>
      </c>
      <c r="G30" s="52" t="s">
        <v>20</v>
      </c>
      <c r="H30" s="80"/>
      <c r="I30" s="52" t="s">
        <v>20</v>
      </c>
      <c r="K30" s="12"/>
    </row>
    <row r="31" spans="4:17" ht="16.2">
      <c r="D31" s="57" t="e">
        <f>#REF!</f>
        <v>#REF!</v>
      </c>
      <c r="E31" s="40" t="e">
        <f>IF(#REF!&gt;I31,"×",IF(#REF!&lt;G31,"×","〇"))</f>
        <v>#REF!</v>
      </c>
      <c r="F31">
        <v>30</v>
      </c>
      <c r="G31" s="21" t="e">
        <f>IF(I20&lt;=G20,I16,G20-N12)</f>
        <v>#REF!</v>
      </c>
      <c r="H31" s="80"/>
      <c r="I31" s="21" t="e">
        <f>IF(I20&lt;=G20,I16,IF(ROUNDDOWN(G20/4,0)&gt;I16,I16,ROUNDDOWN(G20/4,0)))</f>
        <v>#REF!</v>
      </c>
      <c r="K31" s="12"/>
    </row>
    <row r="32" spans="4:17">
      <c r="D32" s="13"/>
      <c r="E32" s="47" t="s">
        <v>24</v>
      </c>
      <c r="G32" s="47" t="s">
        <v>24</v>
      </c>
      <c r="H32" s="80"/>
      <c r="I32" s="47" t="s">
        <v>24</v>
      </c>
      <c r="K32" s="12"/>
    </row>
    <row r="33" spans="4:11" ht="16.2">
      <c r="D33" s="13">
        <v>33</v>
      </c>
      <c r="E33" s="40" t="e">
        <f>IF(#REF!&lt;0,"×","〇")</f>
        <v>#REF!</v>
      </c>
      <c r="F33">
        <v>33</v>
      </c>
      <c r="G33" s="21" t="e">
        <f>IF(I20&lt;=G20,I20,N12+N16)</f>
        <v>#REF!</v>
      </c>
      <c r="H33" s="80"/>
      <c r="I33" s="21" t="e">
        <f>IF(I20&lt;=G20,I20,I29+I31)</f>
        <v>#REF!</v>
      </c>
      <c r="K33" s="12"/>
    </row>
    <row r="34" spans="4:11" ht="16.2">
      <c r="D34" s="51" t="s">
        <v>3</v>
      </c>
      <c r="E34" s="40" t="e">
        <f>IF(#REF!="","×",
    IF(#REF!=0,"×",
    IF(#REF!&lt;#REF!*4,"×","〇")))</f>
        <v>#REF!</v>
      </c>
      <c r="K34" s="12"/>
    </row>
    <row r="35" spans="4:11">
      <c r="D35" s="13"/>
      <c r="K35" s="12"/>
    </row>
    <row r="36" spans="4:11">
      <c r="D36" s="13"/>
      <c r="G36" s="2" t="s">
        <v>27</v>
      </c>
      <c r="H36" s="2"/>
      <c r="I36" s="81" t="s">
        <v>1</v>
      </c>
      <c r="J36" s="82"/>
      <c r="K36" s="12"/>
    </row>
    <row r="37" spans="4:11">
      <c r="D37" s="13" t="s">
        <v>28</v>
      </c>
      <c r="E37" s="58" t="e">
        <f>#REF!</f>
        <v>#REF!</v>
      </c>
      <c r="F37" s="41" t="s">
        <v>29</v>
      </c>
      <c r="G37" s="2" t="s">
        <v>30</v>
      </c>
      <c r="H37" s="62" t="e">
        <f>#REF!</f>
        <v>#REF!</v>
      </c>
      <c r="I37" s="83" t="s">
        <v>31</v>
      </c>
      <c r="J37" s="84"/>
      <c r="K37" s="12"/>
    </row>
    <row r="38" spans="4:11">
      <c r="D38" s="13" t="s">
        <v>32</v>
      </c>
      <c r="E38" s="56" t="e">
        <f>DBCS(TEXT(E37,"##,##0")) &amp; "円"</f>
        <v>#REF!</v>
      </c>
      <c r="F38" s="41" t="s">
        <v>33</v>
      </c>
      <c r="G38" s="2" t="s">
        <v>34</v>
      </c>
      <c r="H38" s="21" t="e">
        <f>#REF!</f>
        <v>#REF!</v>
      </c>
      <c r="I38" s="42" t="e">
        <f>IF(AND(H37=0,H38=0),0,IF(OR(H37=0,H37=""),"",ROUNDDOWN(H38*100/H37,2)))</f>
        <v>#REF!</v>
      </c>
      <c r="J38" s="2" t="e">
        <f>IF(H38="","",IF(I38="","",TEXT(I38,"##0.00")&amp;"%"))</f>
        <v>#REF!</v>
      </c>
      <c r="K38" s="12"/>
    </row>
    <row r="39" spans="4:11">
      <c r="D39" s="13" t="s">
        <v>35</v>
      </c>
      <c r="E39" s="10" t="e">
        <f>IF(E3="☑","3/4","2/3")</f>
        <v>#REF!</v>
      </c>
      <c r="F39" s="41" t="s">
        <v>36</v>
      </c>
      <c r="G39" s="2" t="s">
        <v>37</v>
      </c>
      <c r="H39" s="62" t="e">
        <f>#REF!</f>
        <v>#REF!</v>
      </c>
      <c r="I39" s="83" t="s">
        <v>38</v>
      </c>
      <c r="J39" s="84"/>
      <c r="K39" s="12"/>
    </row>
    <row r="40" spans="4:11">
      <c r="D40" s="13" t="s">
        <v>32</v>
      </c>
      <c r="E40" s="56" t="e">
        <f>DBCS(E39)</f>
        <v>#REF!</v>
      </c>
      <c r="F40" s="41" t="s">
        <v>39</v>
      </c>
      <c r="G40" s="2" t="s">
        <v>40</v>
      </c>
      <c r="H40" s="31" t="e">
        <f>IF(H39=0,0,H42-H38)</f>
        <v>#REF!</v>
      </c>
      <c r="I40" s="42" t="e">
        <f>IF(H41=0,"",IF(AND(H39=0,H40=0),0,IF(OR(H39=0,H39=""),"",ROUNDDOWN(H40*100/H39,2))))</f>
        <v>#REF!</v>
      </c>
      <c r="J40" s="2" t="e">
        <f>IF(H38="","",IF(I40="","",TEXT(I40,"##0.00")&amp;"%"))</f>
        <v>#REF!</v>
      </c>
      <c r="K40" s="12"/>
    </row>
    <row r="41" spans="4:11">
      <c r="D41" s="13"/>
      <c r="F41" s="41" t="s">
        <v>41</v>
      </c>
      <c r="G41" s="43" t="s">
        <v>42</v>
      </c>
      <c r="H41" s="62" t="e">
        <f>#REF!</f>
        <v>#REF!</v>
      </c>
      <c r="I41" s="83" t="s">
        <v>43</v>
      </c>
      <c r="J41" s="84"/>
      <c r="K41" s="12"/>
    </row>
    <row r="42" spans="4:11">
      <c r="D42" s="13"/>
      <c r="F42" s="41" t="s">
        <v>44</v>
      </c>
      <c r="G42" s="2" t="s">
        <v>45</v>
      </c>
      <c r="H42" s="21" t="e">
        <f>G33</f>
        <v>#REF!</v>
      </c>
      <c r="I42" s="42" t="e">
        <f>IF(H41=0,"",IF(H40=0,0,IF(OR(H42=0,H42="",H39=0,H39=""),"",ROUNDDOWN(H40*100/H42,2))))</f>
        <v>#REF!</v>
      </c>
      <c r="J42" s="2" t="e">
        <f>IF(H38="","",IF(I42="","",TEXT(I42,"##0.00") &amp; "%"))</f>
        <v>#REF!</v>
      </c>
      <c r="K42" s="12"/>
    </row>
    <row r="43" spans="4:11">
      <c r="D43" s="13"/>
      <c r="F43" s="41"/>
      <c r="H43" s="10"/>
      <c r="I43" s="22"/>
      <c r="K43" s="12"/>
    </row>
    <row r="44" spans="4:11">
      <c r="D44" s="44"/>
      <c r="E44" s="45"/>
      <c r="F44" s="45"/>
      <c r="G44" s="45"/>
      <c r="H44" s="45"/>
      <c r="I44" s="45"/>
      <c r="J44" s="45"/>
      <c r="K44" s="35"/>
    </row>
    <row r="45" spans="4:11">
      <c r="D45" s="5"/>
      <c r="E45" s="6"/>
      <c r="F45" s="6"/>
      <c r="G45" s="6"/>
      <c r="H45" s="6"/>
      <c r="I45" s="6"/>
      <c r="J45" s="6"/>
      <c r="K45" s="7"/>
    </row>
    <row r="46" spans="4:11">
      <c r="D46" s="8" t="s">
        <v>46</v>
      </c>
      <c r="K46" s="12"/>
    </row>
    <row r="47" spans="4:11">
      <c r="D47" s="46" t="s">
        <v>47</v>
      </c>
      <c r="E47" s="56" t="e">
        <f>IF(J22=0,"","※")</f>
        <v>#REF!</v>
      </c>
      <c r="K47" s="12"/>
    </row>
    <row r="48" spans="4:11">
      <c r="D48" s="8"/>
      <c r="K48" s="12"/>
    </row>
    <row r="49" spans="4:11">
      <c r="D49" s="13" t="s">
        <v>48</v>
      </c>
      <c r="E49" s="56" t="e">
        <f>IF(F16=0,"",IF(F12=0,"ウェブサイト関連費のみでの申請はできません",""))</f>
        <v>#REF!</v>
      </c>
      <c r="K49" s="12"/>
    </row>
    <row r="50" spans="4:11">
      <c r="D50" s="13"/>
      <c r="K50" s="12"/>
    </row>
    <row r="51" spans="4:11">
      <c r="D51" s="13" t="s">
        <v>49</v>
      </c>
      <c r="E51" s="56" t="e">
        <f>IF(#REF!*2&lt;=#REF!,"","設備処分費が、補助対象経費合計（上記１．～１１．）（⑤）の1/2を超えています")</f>
        <v>#REF!</v>
      </c>
      <c r="K51" s="12"/>
    </row>
    <row r="52" spans="4:11">
      <c r="D52" s="13"/>
      <c r="K52" s="12"/>
    </row>
    <row r="53" spans="4:11">
      <c r="D53" s="13" t="s">
        <v>51</v>
      </c>
      <c r="E53" s="58" t="e">
        <f>#REF!</f>
        <v>#REF!</v>
      </c>
      <c r="K53" s="12"/>
    </row>
    <row r="54" spans="4:11">
      <c r="D54" s="13"/>
      <c r="K54" s="12"/>
    </row>
    <row r="55" spans="4:11">
      <c r="D55" s="13"/>
      <c r="K55" s="12"/>
    </row>
    <row r="56" spans="4:11">
      <c r="D56" s="13"/>
      <c r="K56" s="12"/>
    </row>
  </sheetData>
  <mergeCells count="11">
    <mergeCell ref="E11:E14"/>
    <mergeCell ref="O11:O20"/>
    <mergeCell ref="F12:F14"/>
    <mergeCell ref="E15:E18"/>
    <mergeCell ref="F16:F18"/>
    <mergeCell ref="G20:G22"/>
    <mergeCell ref="H28:H33"/>
    <mergeCell ref="I36:J36"/>
    <mergeCell ref="I37:J37"/>
    <mergeCell ref="I39:J39"/>
    <mergeCell ref="I41:J41"/>
  </mergeCells>
  <phoneticPr fontId="4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3"/>
  <sheetViews>
    <sheetView showGridLines="0" tabSelected="1" view="pageBreakPreview" zoomScaleNormal="100" zoomScaleSheetLayoutView="100" workbookViewId="0">
      <selection activeCell="A4" sqref="A4:H4"/>
    </sheetView>
  </sheetViews>
  <sheetFormatPr defaultColWidth="9" defaultRowHeight="14.4"/>
  <cols>
    <col min="1" max="1" width="14.44140625" style="66" customWidth="1"/>
    <col min="2" max="2" width="4.44140625" style="66" customWidth="1"/>
    <col min="3" max="4" width="13.6640625" style="66" customWidth="1"/>
    <col min="5" max="5" width="10" style="66" customWidth="1"/>
    <col min="6" max="6" width="10.77734375" style="66" customWidth="1"/>
    <col min="7" max="7" width="13.6640625" style="66" customWidth="1"/>
    <col min="8" max="8" width="10.109375" style="66" customWidth="1"/>
    <col min="9" max="9" width="9.33203125" style="66" bestFit="1" customWidth="1"/>
    <col min="10" max="255" width="9" style="66"/>
    <col min="256" max="256" width="14.44140625" style="66" customWidth="1"/>
    <col min="257" max="257" width="4.44140625" style="66" customWidth="1"/>
    <col min="258" max="259" width="13.6640625" style="66" customWidth="1"/>
    <col min="260" max="260" width="14.21875" style="66" customWidth="1"/>
    <col min="261" max="262" width="7.21875" style="66" customWidth="1"/>
    <col min="263" max="263" width="8.33203125" style="66" customWidth="1"/>
    <col min="264" max="264" width="8.21875" style="66" customWidth="1"/>
    <col min="265" max="511" width="9" style="66"/>
    <col min="512" max="512" width="14.44140625" style="66" customWidth="1"/>
    <col min="513" max="513" width="4.44140625" style="66" customWidth="1"/>
    <col min="514" max="515" width="13.6640625" style="66" customWidth="1"/>
    <col min="516" max="516" width="14.21875" style="66" customWidth="1"/>
    <col min="517" max="518" width="7.21875" style="66" customWidth="1"/>
    <col min="519" max="519" width="8.33203125" style="66" customWidth="1"/>
    <col min="520" max="520" width="8.21875" style="66" customWidth="1"/>
    <col min="521" max="767" width="9" style="66"/>
    <col min="768" max="768" width="14.44140625" style="66" customWidth="1"/>
    <col min="769" max="769" width="4.44140625" style="66" customWidth="1"/>
    <col min="770" max="771" width="13.6640625" style="66" customWidth="1"/>
    <col min="772" max="772" width="14.21875" style="66" customWidth="1"/>
    <col min="773" max="774" width="7.21875" style="66" customWidth="1"/>
    <col min="775" max="775" width="8.33203125" style="66" customWidth="1"/>
    <col min="776" max="776" width="8.21875" style="66" customWidth="1"/>
    <col min="777" max="1023" width="9" style="66"/>
    <col min="1024" max="1024" width="14.44140625" style="66" customWidth="1"/>
    <col min="1025" max="1025" width="4.44140625" style="66" customWidth="1"/>
    <col min="1026" max="1027" width="13.6640625" style="66" customWidth="1"/>
    <col min="1028" max="1028" width="14.21875" style="66" customWidth="1"/>
    <col min="1029" max="1030" width="7.21875" style="66" customWidth="1"/>
    <col min="1031" max="1031" width="8.33203125" style="66" customWidth="1"/>
    <col min="1032" max="1032" width="8.21875" style="66" customWidth="1"/>
    <col min="1033" max="1279" width="9" style="66"/>
    <col min="1280" max="1280" width="14.44140625" style="66" customWidth="1"/>
    <col min="1281" max="1281" width="4.44140625" style="66" customWidth="1"/>
    <col min="1282" max="1283" width="13.6640625" style="66" customWidth="1"/>
    <col min="1284" max="1284" width="14.21875" style="66" customWidth="1"/>
    <col min="1285" max="1286" width="7.21875" style="66" customWidth="1"/>
    <col min="1287" max="1287" width="8.33203125" style="66" customWidth="1"/>
    <col min="1288" max="1288" width="8.21875" style="66" customWidth="1"/>
    <col min="1289" max="1535" width="9" style="66"/>
    <col min="1536" max="1536" width="14.44140625" style="66" customWidth="1"/>
    <col min="1537" max="1537" width="4.44140625" style="66" customWidth="1"/>
    <col min="1538" max="1539" width="13.6640625" style="66" customWidth="1"/>
    <col min="1540" max="1540" width="14.21875" style="66" customWidth="1"/>
    <col min="1541" max="1542" width="7.21875" style="66" customWidth="1"/>
    <col min="1543" max="1543" width="8.33203125" style="66" customWidth="1"/>
    <col min="1544" max="1544" width="8.21875" style="66" customWidth="1"/>
    <col min="1545" max="1791" width="9" style="66"/>
    <col min="1792" max="1792" width="14.44140625" style="66" customWidth="1"/>
    <col min="1793" max="1793" width="4.44140625" style="66" customWidth="1"/>
    <col min="1794" max="1795" width="13.6640625" style="66" customWidth="1"/>
    <col min="1796" max="1796" width="14.21875" style="66" customWidth="1"/>
    <col min="1797" max="1798" width="7.21875" style="66" customWidth="1"/>
    <col min="1799" max="1799" width="8.33203125" style="66" customWidth="1"/>
    <col min="1800" max="1800" width="8.21875" style="66" customWidth="1"/>
    <col min="1801" max="2047" width="9" style="66"/>
    <col min="2048" max="2048" width="14.44140625" style="66" customWidth="1"/>
    <col min="2049" max="2049" width="4.44140625" style="66" customWidth="1"/>
    <col min="2050" max="2051" width="13.6640625" style="66" customWidth="1"/>
    <col min="2052" max="2052" width="14.21875" style="66" customWidth="1"/>
    <col min="2053" max="2054" width="7.21875" style="66" customWidth="1"/>
    <col min="2055" max="2055" width="8.33203125" style="66" customWidth="1"/>
    <col min="2056" max="2056" width="8.21875" style="66" customWidth="1"/>
    <col min="2057" max="2303" width="9" style="66"/>
    <col min="2304" max="2304" width="14.44140625" style="66" customWidth="1"/>
    <col min="2305" max="2305" width="4.44140625" style="66" customWidth="1"/>
    <col min="2306" max="2307" width="13.6640625" style="66" customWidth="1"/>
    <col min="2308" max="2308" width="14.21875" style="66" customWidth="1"/>
    <col min="2309" max="2310" width="7.21875" style="66" customWidth="1"/>
    <col min="2311" max="2311" width="8.33203125" style="66" customWidth="1"/>
    <col min="2312" max="2312" width="8.21875" style="66" customWidth="1"/>
    <col min="2313" max="2559" width="9" style="66"/>
    <col min="2560" max="2560" width="14.44140625" style="66" customWidth="1"/>
    <col min="2561" max="2561" width="4.44140625" style="66" customWidth="1"/>
    <col min="2562" max="2563" width="13.6640625" style="66" customWidth="1"/>
    <col min="2564" max="2564" width="14.21875" style="66" customWidth="1"/>
    <col min="2565" max="2566" width="7.21875" style="66" customWidth="1"/>
    <col min="2567" max="2567" width="8.33203125" style="66" customWidth="1"/>
    <col min="2568" max="2568" width="8.21875" style="66" customWidth="1"/>
    <col min="2569" max="2815" width="9" style="66"/>
    <col min="2816" max="2816" width="14.44140625" style="66" customWidth="1"/>
    <col min="2817" max="2817" width="4.44140625" style="66" customWidth="1"/>
    <col min="2818" max="2819" width="13.6640625" style="66" customWidth="1"/>
    <col min="2820" max="2820" width="14.21875" style="66" customWidth="1"/>
    <col min="2821" max="2822" width="7.21875" style="66" customWidth="1"/>
    <col min="2823" max="2823" width="8.33203125" style="66" customWidth="1"/>
    <col min="2824" max="2824" width="8.21875" style="66" customWidth="1"/>
    <col min="2825" max="3071" width="9" style="66"/>
    <col min="3072" max="3072" width="14.44140625" style="66" customWidth="1"/>
    <col min="3073" max="3073" width="4.44140625" style="66" customWidth="1"/>
    <col min="3074" max="3075" width="13.6640625" style="66" customWidth="1"/>
    <col min="3076" max="3076" width="14.21875" style="66" customWidth="1"/>
    <col min="3077" max="3078" width="7.21875" style="66" customWidth="1"/>
    <col min="3079" max="3079" width="8.33203125" style="66" customWidth="1"/>
    <col min="3080" max="3080" width="8.21875" style="66" customWidth="1"/>
    <col min="3081" max="3327" width="9" style="66"/>
    <col min="3328" max="3328" width="14.44140625" style="66" customWidth="1"/>
    <col min="3329" max="3329" width="4.44140625" style="66" customWidth="1"/>
    <col min="3330" max="3331" width="13.6640625" style="66" customWidth="1"/>
    <col min="3332" max="3332" width="14.21875" style="66" customWidth="1"/>
    <col min="3333" max="3334" width="7.21875" style="66" customWidth="1"/>
    <col min="3335" max="3335" width="8.33203125" style="66" customWidth="1"/>
    <col min="3336" max="3336" width="8.21875" style="66" customWidth="1"/>
    <col min="3337" max="3583" width="9" style="66"/>
    <col min="3584" max="3584" width="14.44140625" style="66" customWidth="1"/>
    <col min="3585" max="3585" width="4.44140625" style="66" customWidth="1"/>
    <col min="3586" max="3587" width="13.6640625" style="66" customWidth="1"/>
    <col min="3588" max="3588" width="14.21875" style="66" customWidth="1"/>
    <col min="3589" max="3590" width="7.21875" style="66" customWidth="1"/>
    <col min="3591" max="3591" width="8.33203125" style="66" customWidth="1"/>
    <col min="3592" max="3592" width="8.21875" style="66" customWidth="1"/>
    <col min="3593" max="3839" width="9" style="66"/>
    <col min="3840" max="3840" width="14.44140625" style="66" customWidth="1"/>
    <col min="3841" max="3841" width="4.44140625" style="66" customWidth="1"/>
    <col min="3842" max="3843" width="13.6640625" style="66" customWidth="1"/>
    <col min="3844" max="3844" width="14.21875" style="66" customWidth="1"/>
    <col min="3845" max="3846" width="7.21875" style="66" customWidth="1"/>
    <col min="3847" max="3847" width="8.33203125" style="66" customWidth="1"/>
    <col min="3848" max="3848" width="8.21875" style="66" customWidth="1"/>
    <col min="3849" max="4095" width="9" style="66"/>
    <col min="4096" max="4096" width="14.44140625" style="66" customWidth="1"/>
    <col min="4097" max="4097" width="4.44140625" style="66" customWidth="1"/>
    <col min="4098" max="4099" width="13.6640625" style="66" customWidth="1"/>
    <col min="4100" max="4100" width="14.21875" style="66" customWidth="1"/>
    <col min="4101" max="4102" width="7.21875" style="66" customWidth="1"/>
    <col min="4103" max="4103" width="8.33203125" style="66" customWidth="1"/>
    <col min="4104" max="4104" width="8.21875" style="66" customWidth="1"/>
    <col min="4105" max="4351" width="9" style="66"/>
    <col min="4352" max="4352" width="14.44140625" style="66" customWidth="1"/>
    <col min="4353" max="4353" width="4.44140625" style="66" customWidth="1"/>
    <col min="4354" max="4355" width="13.6640625" style="66" customWidth="1"/>
    <col min="4356" max="4356" width="14.21875" style="66" customWidth="1"/>
    <col min="4357" max="4358" width="7.21875" style="66" customWidth="1"/>
    <col min="4359" max="4359" width="8.33203125" style="66" customWidth="1"/>
    <col min="4360" max="4360" width="8.21875" style="66" customWidth="1"/>
    <col min="4361" max="4607" width="9" style="66"/>
    <col min="4608" max="4608" width="14.44140625" style="66" customWidth="1"/>
    <col min="4609" max="4609" width="4.44140625" style="66" customWidth="1"/>
    <col min="4610" max="4611" width="13.6640625" style="66" customWidth="1"/>
    <col min="4612" max="4612" width="14.21875" style="66" customWidth="1"/>
    <col min="4613" max="4614" width="7.21875" style="66" customWidth="1"/>
    <col min="4615" max="4615" width="8.33203125" style="66" customWidth="1"/>
    <col min="4616" max="4616" width="8.21875" style="66" customWidth="1"/>
    <col min="4617" max="4863" width="9" style="66"/>
    <col min="4864" max="4864" width="14.44140625" style="66" customWidth="1"/>
    <col min="4865" max="4865" width="4.44140625" style="66" customWidth="1"/>
    <col min="4866" max="4867" width="13.6640625" style="66" customWidth="1"/>
    <col min="4868" max="4868" width="14.21875" style="66" customWidth="1"/>
    <col min="4869" max="4870" width="7.21875" style="66" customWidth="1"/>
    <col min="4871" max="4871" width="8.33203125" style="66" customWidth="1"/>
    <col min="4872" max="4872" width="8.21875" style="66" customWidth="1"/>
    <col min="4873" max="5119" width="9" style="66"/>
    <col min="5120" max="5120" width="14.44140625" style="66" customWidth="1"/>
    <col min="5121" max="5121" width="4.44140625" style="66" customWidth="1"/>
    <col min="5122" max="5123" width="13.6640625" style="66" customWidth="1"/>
    <col min="5124" max="5124" width="14.21875" style="66" customWidth="1"/>
    <col min="5125" max="5126" width="7.21875" style="66" customWidth="1"/>
    <col min="5127" max="5127" width="8.33203125" style="66" customWidth="1"/>
    <col min="5128" max="5128" width="8.21875" style="66" customWidth="1"/>
    <col min="5129" max="5375" width="9" style="66"/>
    <col min="5376" max="5376" width="14.44140625" style="66" customWidth="1"/>
    <col min="5377" max="5377" width="4.44140625" style="66" customWidth="1"/>
    <col min="5378" max="5379" width="13.6640625" style="66" customWidth="1"/>
    <col min="5380" max="5380" width="14.21875" style="66" customWidth="1"/>
    <col min="5381" max="5382" width="7.21875" style="66" customWidth="1"/>
    <col min="5383" max="5383" width="8.33203125" style="66" customWidth="1"/>
    <col min="5384" max="5384" width="8.21875" style="66" customWidth="1"/>
    <col min="5385" max="5631" width="9" style="66"/>
    <col min="5632" max="5632" width="14.44140625" style="66" customWidth="1"/>
    <col min="5633" max="5633" width="4.44140625" style="66" customWidth="1"/>
    <col min="5634" max="5635" width="13.6640625" style="66" customWidth="1"/>
    <col min="5636" max="5636" width="14.21875" style="66" customWidth="1"/>
    <col min="5637" max="5638" width="7.21875" style="66" customWidth="1"/>
    <col min="5639" max="5639" width="8.33203125" style="66" customWidth="1"/>
    <col min="5640" max="5640" width="8.21875" style="66" customWidth="1"/>
    <col min="5641" max="5887" width="9" style="66"/>
    <col min="5888" max="5888" width="14.44140625" style="66" customWidth="1"/>
    <col min="5889" max="5889" width="4.44140625" style="66" customWidth="1"/>
    <col min="5890" max="5891" width="13.6640625" style="66" customWidth="1"/>
    <col min="5892" max="5892" width="14.21875" style="66" customWidth="1"/>
    <col min="5893" max="5894" width="7.21875" style="66" customWidth="1"/>
    <col min="5895" max="5895" width="8.33203125" style="66" customWidth="1"/>
    <col min="5896" max="5896" width="8.21875" style="66" customWidth="1"/>
    <col min="5897" max="6143" width="9" style="66"/>
    <col min="6144" max="6144" width="14.44140625" style="66" customWidth="1"/>
    <col min="6145" max="6145" width="4.44140625" style="66" customWidth="1"/>
    <col min="6146" max="6147" width="13.6640625" style="66" customWidth="1"/>
    <col min="6148" max="6148" width="14.21875" style="66" customWidth="1"/>
    <col min="6149" max="6150" width="7.21875" style="66" customWidth="1"/>
    <col min="6151" max="6151" width="8.33203125" style="66" customWidth="1"/>
    <col min="6152" max="6152" width="8.21875" style="66" customWidth="1"/>
    <col min="6153" max="6399" width="9" style="66"/>
    <col min="6400" max="6400" width="14.44140625" style="66" customWidth="1"/>
    <col min="6401" max="6401" width="4.44140625" style="66" customWidth="1"/>
    <col min="6402" max="6403" width="13.6640625" style="66" customWidth="1"/>
    <col min="6404" max="6404" width="14.21875" style="66" customWidth="1"/>
    <col min="6405" max="6406" width="7.21875" style="66" customWidth="1"/>
    <col min="6407" max="6407" width="8.33203125" style="66" customWidth="1"/>
    <col min="6408" max="6408" width="8.21875" style="66" customWidth="1"/>
    <col min="6409" max="6655" width="9" style="66"/>
    <col min="6656" max="6656" width="14.44140625" style="66" customWidth="1"/>
    <col min="6657" max="6657" width="4.44140625" style="66" customWidth="1"/>
    <col min="6658" max="6659" width="13.6640625" style="66" customWidth="1"/>
    <col min="6660" max="6660" width="14.21875" style="66" customWidth="1"/>
    <col min="6661" max="6662" width="7.21875" style="66" customWidth="1"/>
    <col min="6663" max="6663" width="8.33203125" style="66" customWidth="1"/>
    <col min="6664" max="6664" width="8.21875" style="66" customWidth="1"/>
    <col min="6665" max="6911" width="9" style="66"/>
    <col min="6912" max="6912" width="14.44140625" style="66" customWidth="1"/>
    <col min="6913" max="6913" width="4.44140625" style="66" customWidth="1"/>
    <col min="6914" max="6915" width="13.6640625" style="66" customWidth="1"/>
    <col min="6916" max="6916" width="14.21875" style="66" customWidth="1"/>
    <col min="6917" max="6918" width="7.21875" style="66" customWidth="1"/>
    <col min="6919" max="6919" width="8.33203125" style="66" customWidth="1"/>
    <col min="6920" max="6920" width="8.21875" style="66" customWidth="1"/>
    <col min="6921" max="7167" width="9" style="66"/>
    <col min="7168" max="7168" width="14.44140625" style="66" customWidth="1"/>
    <col min="7169" max="7169" width="4.44140625" style="66" customWidth="1"/>
    <col min="7170" max="7171" width="13.6640625" style="66" customWidth="1"/>
    <col min="7172" max="7172" width="14.21875" style="66" customWidth="1"/>
    <col min="7173" max="7174" width="7.21875" style="66" customWidth="1"/>
    <col min="7175" max="7175" width="8.33203125" style="66" customWidth="1"/>
    <col min="7176" max="7176" width="8.21875" style="66" customWidth="1"/>
    <col min="7177" max="7423" width="9" style="66"/>
    <col min="7424" max="7424" width="14.44140625" style="66" customWidth="1"/>
    <col min="7425" max="7425" width="4.44140625" style="66" customWidth="1"/>
    <col min="7426" max="7427" width="13.6640625" style="66" customWidth="1"/>
    <col min="7428" max="7428" width="14.21875" style="66" customWidth="1"/>
    <col min="7429" max="7430" width="7.21875" style="66" customWidth="1"/>
    <col min="7431" max="7431" width="8.33203125" style="66" customWidth="1"/>
    <col min="7432" max="7432" width="8.21875" style="66" customWidth="1"/>
    <col min="7433" max="7679" width="9" style="66"/>
    <col min="7680" max="7680" width="14.44140625" style="66" customWidth="1"/>
    <col min="7681" max="7681" width="4.44140625" style="66" customWidth="1"/>
    <col min="7682" max="7683" width="13.6640625" style="66" customWidth="1"/>
    <col min="7684" max="7684" width="14.21875" style="66" customWidth="1"/>
    <col min="7685" max="7686" width="7.21875" style="66" customWidth="1"/>
    <col min="7687" max="7687" width="8.33203125" style="66" customWidth="1"/>
    <col min="7688" max="7688" width="8.21875" style="66" customWidth="1"/>
    <col min="7689" max="7935" width="9" style="66"/>
    <col min="7936" max="7936" width="14.44140625" style="66" customWidth="1"/>
    <col min="7937" max="7937" width="4.44140625" style="66" customWidth="1"/>
    <col min="7938" max="7939" width="13.6640625" style="66" customWidth="1"/>
    <col min="7940" max="7940" width="14.21875" style="66" customWidth="1"/>
    <col min="7941" max="7942" width="7.21875" style="66" customWidth="1"/>
    <col min="7943" max="7943" width="8.33203125" style="66" customWidth="1"/>
    <col min="7944" max="7944" width="8.21875" style="66" customWidth="1"/>
    <col min="7945" max="8191" width="9" style="66"/>
    <col min="8192" max="8192" width="14.44140625" style="66" customWidth="1"/>
    <col min="8193" max="8193" width="4.44140625" style="66" customWidth="1"/>
    <col min="8194" max="8195" width="13.6640625" style="66" customWidth="1"/>
    <col min="8196" max="8196" width="14.21875" style="66" customWidth="1"/>
    <col min="8197" max="8198" width="7.21875" style="66" customWidth="1"/>
    <col min="8199" max="8199" width="8.33203125" style="66" customWidth="1"/>
    <col min="8200" max="8200" width="8.21875" style="66" customWidth="1"/>
    <col min="8201" max="8447" width="9" style="66"/>
    <col min="8448" max="8448" width="14.44140625" style="66" customWidth="1"/>
    <col min="8449" max="8449" width="4.44140625" style="66" customWidth="1"/>
    <col min="8450" max="8451" width="13.6640625" style="66" customWidth="1"/>
    <col min="8452" max="8452" width="14.21875" style="66" customWidth="1"/>
    <col min="8453" max="8454" width="7.21875" style="66" customWidth="1"/>
    <col min="8455" max="8455" width="8.33203125" style="66" customWidth="1"/>
    <col min="8456" max="8456" width="8.21875" style="66" customWidth="1"/>
    <col min="8457" max="8703" width="9" style="66"/>
    <col min="8704" max="8704" width="14.44140625" style="66" customWidth="1"/>
    <col min="8705" max="8705" width="4.44140625" style="66" customWidth="1"/>
    <col min="8706" max="8707" width="13.6640625" style="66" customWidth="1"/>
    <col min="8708" max="8708" width="14.21875" style="66" customWidth="1"/>
    <col min="8709" max="8710" width="7.21875" style="66" customWidth="1"/>
    <col min="8711" max="8711" width="8.33203125" style="66" customWidth="1"/>
    <col min="8712" max="8712" width="8.21875" style="66" customWidth="1"/>
    <col min="8713" max="8959" width="9" style="66"/>
    <col min="8960" max="8960" width="14.44140625" style="66" customWidth="1"/>
    <col min="8961" max="8961" width="4.44140625" style="66" customWidth="1"/>
    <col min="8962" max="8963" width="13.6640625" style="66" customWidth="1"/>
    <col min="8964" max="8964" width="14.21875" style="66" customWidth="1"/>
    <col min="8965" max="8966" width="7.21875" style="66" customWidth="1"/>
    <col min="8967" max="8967" width="8.33203125" style="66" customWidth="1"/>
    <col min="8968" max="8968" width="8.21875" style="66" customWidth="1"/>
    <col min="8969" max="9215" width="9" style="66"/>
    <col min="9216" max="9216" width="14.44140625" style="66" customWidth="1"/>
    <col min="9217" max="9217" width="4.44140625" style="66" customWidth="1"/>
    <col min="9218" max="9219" width="13.6640625" style="66" customWidth="1"/>
    <col min="9220" max="9220" width="14.21875" style="66" customWidth="1"/>
    <col min="9221" max="9222" width="7.21875" style="66" customWidth="1"/>
    <col min="9223" max="9223" width="8.33203125" style="66" customWidth="1"/>
    <col min="9224" max="9224" width="8.21875" style="66" customWidth="1"/>
    <col min="9225" max="9471" width="9" style="66"/>
    <col min="9472" max="9472" width="14.44140625" style="66" customWidth="1"/>
    <col min="9473" max="9473" width="4.44140625" style="66" customWidth="1"/>
    <col min="9474" max="9475" width="13.6640625" style="66" customWidth="1"/>
    <col min="9476" max="9476" width="14.21875" style="66" customWidth="1"/>
    <col min="9477" max="9478" width="7.21875" style="66" customWidth="1"/>
    <col min="9479" max="9479" width="8.33203125" style="66" customWidth="1"/>
    <col min="9480" max="9480" width="8.21875" style="66" customWidth="1"/>
    <col min="9481" max="9727" width="9" style="66"/>
    <col min="9728" max="9728" width="14.44140625" style="66" customWidth="1"/>
    <col min="9729" max="9729" width="4.44140625" style="66" customWidth="1"/>
    <col min="9730" max="9731" width="13.6640625" style="66" customWidth="1"/>
    <col min="9732" max="9732" width="14.21875" style="66" customWidth="1"/>
    <col min="9733" max="9734" width="7.21875" style="66" customWidth="1"/>
    <col min="9735" max="9735" width="8.33203125" style="66" customWidth="1"/>
    <col min="9736" max="9736" width="8.21875" style="66" customWidth="1"/>
    <col min="9737" max="9983" width="9" style="66"/>
    <col min="9984" max="9984" width="14.44140625" style="66" customWidth="1"/>
    <col min="9985" max="9985" width="4.44140625" style="66" customWidth="1"/>
    <col min="9986" max="9987" width="13.6640625" style="66" customWidth="1"/>
    <col min="9988" max="9988" width="14.21875" style="66" customWidth="1"/>
    <col min="9989" max="9990" width="7.21875" style="66" customWidth="1"/>
    <col min="9991" max="9991" width="8.33203125" style="66" customWidth="1"/>
    <col min="9992" max="9992" width="8.21875" style="66" customWidth="1"/>
    <col min="9993" max="10239" width="9" style="66"/>
    <col min="10240" max="10240" width="14.44140625" style="66" customWidth="1"/>
    <col min="10241" max="10241" width="4.44140625" style="66" customWidth="1"/>
    <col min="10242" max="10243" width="13.6640625" style="66" customWidth="1"/>
    <col min="10244" max="10244" width="14.21875" style="66" customWidth="1"/>
    <col min="10245" max="10246" width="7.21875" style="66" customWidth="1"/>
    <col min="10247" max="10247" width="8.33203125" style="66" customWidth="1"/>
    <col min="10248" max="10248" width="8.21875" style="66" customWidth="1"/>
    <col min="10249" max="10495" width="9" style="66"/>
    <col min="10496" max="10496" width="14.44140625" style="66" customWidth="1"/>
    <col min="10497" max="10497" width="4.44140625" style="66" customWidth="1"/>
    <col min="10498" max="10499" width="13.6640625" style="66" customWidth="1"/>
    <col min="10500" max="10500" width="14.21875" style="66" customWidth="1"/>
    <col min="10501" max="10502" width="7.21875" style="66" customWidth="1"/>
    <col min="10503" max="10503" width="8.33203125" style="66" customWidth="1"/>
    <col min="10504" max="10504" width="8.21875" style="66" customWidth="1"/>
    <col min="10505" max="10751" width="9" style="66"/>
    <col min="10752" max="10752" width="14.44140625" style="66" customWidth="1"/>
    <col min="10753" max="10753" width="4.44140625" style="66" customWidth="1"/>
    <col min="10754" max="10755" width="13.6640625" style="66" customWidth="1"/>
    <col min="10756" max="10756" width="14.21875" style="66" customWidth="1"/>
    <col min="10757" max="10758" width="7.21875" style="66" customWidth="1"/>
    <col min="10759" max="10759" width="8.33203125" style="66" customWidth="1"/>
    <col min="10760" max="10760" width="8.21875" style="66" customWidth="1"/>
    <col min="10761" max="11007" width="9" style="66"/>
    <col min="11008" max="11008" width="14.44140625" style="66" customWidth="1"/>
    <col min="11009" max="11009" width="4.44140625" style="66" customWidth="1"/>
    <col min="11010" max="11011" width="13.6640625" style="66" customWidth="1"/>
    <col min="11012" max="11012" width="14.21875" style="66" customWidth="1"/>
    <col min="11013" max="11014" width="7.21875" style="66" customWidth="1"/>
    <col min="11015" max="11015" width="8.33203125" style="66" customWidth="1"/>
    <col min="11016" max="11016" width="8.21875" style="66" customWidth="1"/>
    <col min="11017" max="11263" width="9" style="66"/>
    <col min="11264" max="11264" width="14.44140625" style="66" customWidth="1"/>
    <col min="11265" max="11265" width="4.44140625" style="66" customWidth="1"/>
    <col min="11266" max="11267" width="13.6640625" style="66" customWidth="1"/>
    <col min="11268" max="11268" width="14.21875" style="66" customWidth="1"/>
    <col min="11269" max="11270" width="7.21875" style="66" customWidth="1"/>
    <col min="11271" max="11271" width="8.33203125" style="66" customWidth="1"/>
    <col min="11272" max="11272" width="8.21875" style="66" customWidth="1"/>
    <col min="11273" max="11519" width="9" style="66"/>
    <col min="11520" max="11520" width="14.44140625" style="66" customWidth="1"/>
    <col min="11521" max="11521" width="4.44140625" style="66" customWidth="1"/>
    <col min="11522" max="11523" width="13.6640625" style="66" customWidth="1"/>
    <col min="11524" max="11524" width="14.21875" style="66" customWidth="1"/>
    <col min="11525" max="11526" width="7.21875" style="66" customWidth="1"/>
    <col min="11527" max="11527" width="8.33203125" style="66" customWidth="1"/>
    <col min="11528" max="11528" width="8.21875" style="66" customWidth="1"/>
    <col min="11529" max="11775" width="9" style="66"/>
    <col min="11776" max="11776" width="14.44140625" style="66" customWidth="1"/>
    <col min="11777" max="11777" width="4.44140625" style="66" customWidth="1"/>
    <col min="11778" max="11779" width="13.6640625" style="66" customWidth="1"/>
    <col min="11780" max="11780" width="14.21875" style="66" customWidth="1"/>
    <col min="11781" max="11782" width="7.21875" style="66" customWidth="1"/>
    <col min="11783" max="11783" width="8.33203125" style="66" customWidth="1"/>
    <col min="11784" max="11784" width="8.21875" style="66" customWidth="1"/>
    <col min="11785" max="12031" width="9" style="66"/>
    <col min="12032" max="12032" width="14.44140625" style="66" customWidth="1"/>
    <col min="12033" max="12033" width="4.44140625" style="66" customWidth="1"/>
    <col min="12034" max="12035" width="13.6640625" style="66" customWidth="1"/>
    <col min="12036" max="12036" width="14.21875" style="66" customWidth="1"/>
    <col min="12037" max="12038" width="7.21875" style="66" customWidth="1"/>
    <col min="12039" max="12039" width="8.33203125" style="66" customWidth="1"/>
    <col min="12040" max="12040" width="8.21875" style="66" customWidth="1"/>
    <col min="12041" max="12287" width="9" style="66"/>
    <col min="12288" max="12288" width="14.44140625" style="66" customWidth="1"/>
    <col min="12289" max="12289" width="4.44140625" style="66" customWidth="1"/>
    <col min="12290" max="12291" width="13.6640625" style="66" customWidth="1"/>
    <col min="12292" max="12292" width="14.21875" style="66" customWidth="1"/>
    <col min="12293" max="12294" width="7.21875" style="66" customWidth="1"/>
    <col min="12295" max="12295" width="8.33203125" style="66" customWidth="1"/>
    <col min="12296" max="12296" width="8.21875" style="66" customWidth="1"/>
    <col min="12297" max="12543" width="9" style="66"/>
    <col min="12544" max="12544" width="14.44140625" style="66" customWidth="1"/>
    <col min="12545" max="12545" width="4.44140625" style="66" customWidth="1"/>
    <col min="12546" max="12547" width="13.6640625" style="66" customWidth="1"/>
    <col min="12548" max="12548" width="14.21875" style="66" customWidth="1"/>
    <col min="12549" max="12550" width="7.21875" style="66" customWidth="1"/>
    <col min="12551" max="12551" width="8.33203125" style="66" customWidth="1"/>
    <col min="12552" max="12552" width="8.21875" style="66" customWidth="1"/>
    <col min="12553" max="12799" width="9" style="66"/>
    <col min="12800" max="12800" width="14.44140625" style="66" customWidth="1"/>
    <col min="12801" max="12801" width="4.44140625" style="66" customWidth="1"/>
    <col min="12802" max="12803" width="13.6640625" style="66" customWidth="1"/>
    <col min="12804" max="12804" width="14.21875" style="66" customWidth="1"/>
    <col min="12805" max="12806" width="7.21875" style="66" customWidth="1"/>
    <col min="12807" max="12807" width="8.33203125" style="66" customWidth="1"/>
    <col min="12808" max="12808" width="8.21875" style="66" customWidth="1"/>
    <col min="12809" max="13055" width="9" style="66"/>
    <col min="13056" max="13056" width="14.44140625" style="66" customWidth="1"/>
    <col min="13057" max="13057" width="4.44140625" style="66" customWidth="1"/>
    <col min="13058" max="13059" width="13.6640625" style="66" customWidth="1"/>
    <col min="13060" max="13060" width="14.21875" style="66" customWidth="1"/>
    <col min="13061" max="13062" width="7.21875" style="66" customWidth="1"/>
    <col min="13063" max="13063" width="8.33203125" style="66" customWidth="1"/>
    <col min="13064" max="13064" width="8.21875" style="66" customWidth="1"/>
    <col min="13065" max="13311" width="9" style="66"/>
    <col min="13312" max="13312" width="14.44140625" style="66" customWidth="1"/>
    <col min="13313" max="13313" width="4.44140625" style="66" customWidth="1"/>
    <col min="13314" max="13315" width="13.6640625" style="66" customWidth="1"/>
    <col min="13316" max="13316" width="14.21875" style="66" customWidth="1"/>
    <col min="13317" max="13318" width="7.21875" style="66" customWidth="1"/>
    <col min="13319" max="13319" width="8.33203125" style="66" customWidth="1"/>
    <col min="13320" max="13320" width="8.21875" style="66" customWidth="1"/>
    <col min="13321" max="13567" width="9" style="66"/>
    <col min="13568" max="13568" width="14.44140625" style="66" customWidth="1"/>
    <col min="13569" max="13569" width="4.44140625" style="66" customWidth="1"/>
    <col min="13570" max="13571" width="13.6640625" style="66" customWidth="1"/>
    <col min="13572" max="13572" width="14.21875" style="66" customWidth="1"/>
    <col min="13573" max="13574" width="7.21875" style="66" customWidth="1"/>
    <col min="13575" max="13575" width="8.33203125" style="66" customWidth="1"/>
    <col min="13576" max="13576" width="8.21875" style="66" customWidth="1"/>
    <col min="13577" max="13823" width="9" style="66"/>
    <col min="13824" max="13824" width="14.44140625" style="66" customWidth="1"/>
    <col min="13825" max="13825" width="4.44140625" style="66" customWidth="1"/>
    <col min="13826" max="13827" width="13.6640625" style="66" customWidth="1"/>
    <col min="13828" max="13828" width="14.21875" style="66" customWidth="1"/>
    <col min="13829" max="13830" width="7.21875" style="66" customWidth="1"/>
    <col min="13831" max="13831" width="8.33203125" style="66" customWidth="1"/>
    <col min="13832" max="13832" width="8.21875" style="66" customWidth="1"/>
    <col min="13833" max="14079" width="9" style="66"/>
    <col min="14080" max="14080" width="14.44140625" style="66" customWidth="1"/>
    <col min="14081" max="14081" width="4.44140625" style="66" customWidth="1"/>
    <col min="14082" max="14083" width="13.6640625" style="66" customWidth="1"/>
    <col min="14084" max="14084" width="14.21875" style="66" customWidth="1"/>
    <col min="14085" max="14086" width="7.21875" style="66" customWidth="1"/>
    <col min="14087" max="14087" width="8.33203125" style="66" customWidth="1"/>
    <col min="14088" max="14088" width="8.21875" style="66" customWidth="1"/>
    <col min="14089" max="14335" width="9" style="66"/>
    <col min="14336" max="14336" width="14.44140625" style="66" customWidth="1"/>
    <col min="14337" max="14337" width="4.44140625" style="66" customWidth="1"/>
    <col min="14338" max="14339" width="13.6640625" style="66" customWidth="1"/>
    <col min="14340" max="14340" width="14.21875" style="66" customWidth="1"/>
    <col min="14341" max="14342" width="7.21875" style="66" customWidth="1"/>
    <col min="14343" max="14343" width="8.33203125" style="66" customWidth="1"/>
    <col min="14344" max="14344" width="8.21875" style="66" customWidth="1"/>
    <col min="14345" max="14591" width="9" style="66"/>
    <col min="14592" max="14592" width="14.44140625" style="66" customWidth="1"/>
    <col min="14593" max="14593" width="4.44140625" style="66" customWidth="1"/>
    <col min="14594" max="14595" width="13.6640625" style="66" customWidth="1"/>
    <col min="14596" max="14596" width="14.21875" style="66" customWidth="1"/>
    <col min="14597" max="14598" width="7.21875" style="66" customWidth="1"/>
    <col min="14599" max="14599" width="8.33203125" style="66" customWidth="1"/>
    <col min="14600" max="14600" width="8.21875" style="66" customWidth="1"/>
    <col min="14601" max="14847" width="9" style="66"/>
    <col min="14848" max="14848" width="14.44140625" style="66" customWidth="1"/>
    <col min="14849" max="14849" width="4.44140625" style="66" customWidth="1"/>
    <col min="14850" max="14851" width="13.6640625" style="66" customWidth="1"/>
    <col min="14852" max="14852" width="14.21875" style="66" customWidth="1"/>
    <col min="14853" max="14854" width="7.21875" style="66" customWidth="1"/>
    <col min="14855" max="14855" width="8.33203125" style="66" customWidth="1"/>
    <col min="14856" max="14856" width="8.21875" style="66" customWidth="1"/>
    <col min="14857" max="15103" width="9" style="66"/>
    <col min="15104" max="15104" width="14.44140625" style="66" customWidth="1"/>
    <col min="15105" max="15105" width="4.44140625" style="66" customWidth="1"/>
    <col min="15106" max="15107" width="13.6640625" style="66" customWidth="1"/>
    <col min="15108" max="15108" width="14.21875" style="66" customWidth="1"/>
    <col min="15109" max="15110" width="7.21875" style="66" customWidth="1"/>
    <col min="15111" max="15111" width="8.33203125" style="66" customWidth="1"/>
    <col min="15112" max="15112" width="8.21875" style="66" customWidth="1"/>
    <col min="15113" max="15359" width="9" style="66"/>
    <col min="15360" max="15360" width="14.44140625" style="66" customWidth="1"/>
    <col min="15361" max="15361" width="4.44140625" style="66" customWidth="1"/>
    <col min="15362" max="15363" width="13.6640625" style="66" customWidth="1"/>
    <col min="15364" max="15364" width="14.21875" style="66" customWidth="1"/>
    <col min="15365" max="15366" width="7.21875" style="66" customWidth="1"/>
    <col min="15367" max="15367" width="8.33203125" style="66" customWidth="1"/>
    <col min="15368" max="15368" width="8.21875" style="66" customWidth="1"/>
    <col min="15369" max="15615" width="9" style="66"/>
    <col min="15616" max="15616" width="14.44140625" style="66" customWidth="1"/>
    <col min="15617" max="15617" width="4.44140625" style="66" customWidth="1"/>
    <col min="15618" max="15619" width="13.6640625" style="66" customWidth="1"/>
    <col min="15620" max="15620" width="14.21875" style="66" customWidth="1"/>
    <col min="15621" max="15622" width="7.21875" style="66" customWidth="1"/>
    <col min="15623" max="15623" width="8.33203125" style="66" customWidth="1"/>
    <col min="15624" max="15624" width="8.21875" style="66" customWidth="1"/>
    <col min="15625" max="15871" width="9" style="66"/>
    <col min="15872" max="15872" width="14.44140625" style="66" customWidth="1"/>
    <col min="15873" max="15873" width="4.44140625" style="66" customWidth="1"/>
    <col min="15874" max="15875" width="13.6640625" style="66" customWidth="1"/>
    <col min="15876" max="15876" width="14.21875" style="66" customWidth="1"/>
    <col min="15877" max="15878" width="7.21875" style="66" customWidth="1"/>
    <col min="15879" max="15879" width="8.33203125" style="66" customWidth="1"/>
    <col min="15880" max="15880" width="8.21875" style="66" customWidth="1"/>
    <col min="15881" max="16127" width="9" style="66"/>
    <col min="16128" max="16128" width="14.44140625" style="66" customWidth="1"/>
    <col min="16129" max="16129" width="4.44140625" style="66" customWidth="1"/>
    <col min="16130" max="16131" width="13.6640625" style="66" customWidth="1"/>
    <col min="16132" max="16132" width="14.21875" style="66" customWidth="1"/>
    <col min="16133" max="16134" width="7.21875" style="66" customWidth="1"/>
    <col min="16135" max="16135" width="8.33203125" style="66" customWidth="1"/>
    <col min="16136" max="16136" width="8.21875" style="66" customWidth="1"/>
    <col min="16137" max="16384" width="9" style="66"/>
  </cols>
  <sheetData>
    <row r="1" spans="1:12" customFormat="1" ht="33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>
      <c r="A2" s="66" t="s">
        <v>54</v>
      </c>
    </row>
    <row r="3" spans="1:12">
      <c r="E3" s="89"/>
      <c r="F3" s="89"/>
      <c r="G3" s="89"/>
      <c r="H3" s="89"/>
    </row>
    <row r="4" spans="1:12">
      <c r="A4" s="112" t="s">
        <v>55</v>
      </c>
      <c r="B4" s="112"/>
      <c r="C4" s="112"/>
      <c r="D4" s="112"/>
      <c r="E4" s="112"/>
      <c r="F4" s="112"/>
      <c r="G4" s="112"/>
      <c r="H4" s="112"/>
    </row>
    <row r="5" spans="1:12">
      <c r="A5" s="67"/>
      <c r="B5" s="67"/>
      <c r="C5" s="67"/>
      <c r="D5" s="67"/>
      <c r="E5" s="67"/>
      <c r="F5" s="67"/>
      <c r="G5" s="67"/>
      <c r="H5" s="67"/>
    </row>
    <row r="6" spans="1:12">
      <c r="A6" s="67"/>
      <c r="B6" s="67"/>
      <c r="C6" s="67"/>
      <c r="D6" s="67"/>
      <c r="E6" s="67"/>
      <c r="F6" s="67"/>
      <c r="G6" s="67"/>
      <c r="H6" s="67"/>
    </row>
    <row r="7" spans="1:12">
      <c r="A7" s="66" t="s">
        <v>56</v>
      </c>
      <c r="E7" s="68"/>
      <c r="F7" s="68"/>
      <c r="G7" s="68"/>
      <c r="H7" s="68"/>
      <c r="I7" s="68"/>
    </row>
    <row r="8" spans="1:12">
      <c r="E8" s="68"/>
      <c r="F8" s="68"/>
      <c r="G8" s="68"/>
      <c r="H8" s="68"/>
      <c r="I8" s="68"/>
    </row>
    <row r="9" spans="1:12" customFormat="1" ht="16.5" customHeight="1">
      <c r="C9" s="66"/>
      <c r="D9" s="69" t="s">
        <v>57</v>
      </c>
      <c r="E9" s="113"/>
      <c r="F9" s="113"/>
      <c r="G9" s="113"/>
      <c r="H9" s="113"/>
    </row>
    <row r="10" spans="1:12" customFormat="1" ht="16.5" customHeight="1">
      <c r="C10" s="66"/>
      <c r="D10" s="69"/>
      <c r="E10" s="113"/>
      <c r="F10" s="113"/>
      <c r="G10" s="113"/>
      <c r="H10" s="113"/>
    </row>
    <row r="11" spans="1:12" customFormat="1" ht="16.5" customHeight="1">
      <c r="C11" s="66"/>
      <c r="D11" s="69" t="s">
        <v>58</v>
      </c>
      <c r="E11" s="113"/>
      <c r="F11" s="113"/>
      <c r="G11" s="113"/>
      <c r="H11" s="113"/>
    </row>
    <row r="12" spans="1:12" customFormat="1" ht="16.5" customHeight="1">
      <c r="C12" s="66"/>
      <c r="D12" s="70" t="s">
        <v>59</v>
      </c>
      <c r="E12" s="113"/>
      <c r="F12" s="113"/>
      <c r="G12" s="113"/>
      <c r="H12" s="71" t="s">
        <v>60</v>
      </c>
    </row>
    <row r="15" spans="1:12">
      <c r="A15" s="90" t="s">
        <v>61</v>
      </c>
      <c r="B15" s="90"/>
      <c r="C15" s="90"/>
      <c r="D15" s="90"/>
      <c r="E15" s="90"/>
      <c r="F15" s="90"/>
      <c r="G15" s="90"/>
      <c r="H15" s="90"/>
    </row>
    <row r="16" spans="1:12" ht="11.25" customHeight="1"/>
    <row r="17" spans="1:9" ht="11.25" customHeight="1"/>
    <row r="18" spans="1:9">
      <c r="A18" s="91" t="s">
        <v>62</v>
      </c>
      <c r="B18" s="91"/>
      <c r="C18" s="91"/>
      <c r="D18" s="91"/>
      <c r="E18" s="91"/>
      <c r="F18" s="91"/>
      <c r="G18" s="91"/>
      <c r="H18" s="91"/>
    </row>
    <row r="19" spans="1:9">
      <c r="A19" s="92" t="s">
        <v>63</v>
      </c>
      <c r="B19" s="93"/>
      <c r="C19" s="93"/>
      <c r="D19" s="93"/>
      <c r="E19" s="93"/>
      <c r="F19" s="93"/>
      <c r="G19" s="93"/>
      <c r="H19" s="93"/>
    </row>
    <row r="20" spans="1:9">
      <c r="A20" s="93" t="s">
        <v>64</v>
      </c>
      <c r="B20" s="93"/>
      <c r="C20" s="93"/>
      <c r="D20" s="93"/>
      <c r="E20" s="93"/>
      <c r="F20" s="93"/>
      <c r="G20" s="93"/>
      <c r="H20" s="93"/>
    </row>
    <row r="23" spans="1:9" ht="27.75" customHeight="1">
      <c r="A23" s="94" t="s">
        <v>65</v>
      </c>
      <c r="B23" s="94"/>
      <c r="C23" s="94"/>
      <c r="D23" s="94"/>
      <c r="E23" s="114" t="s">
        <v>100</v>
      </c>
      <c r="F23" s="114"/>
      <c r="G23" s="114"/>
      <c r="H23" s="114"/>
    </row>
    <row r="25" spans="1:9" ht="44.25" customHeight="1">
      <c r="A25" s="101" t="s">
        <v>86</v>
      </c>
      <c r="B25" s="102"/>
      <c r="C25" s="102"/>
      <c r="D25" s="102"/>
      <c r="E25" s="105" t="s">
        <v>89</v>
      </c>
      <c r="F25" s="106"/>
      <c r="G25" s="115"/>
      <c r="H25" s="115"/>
    </row>
    <row r="26" spans="1:9" ht="44.25" customHeight="1">
      <c r="A26" s="103" t="s">
        <v>87</v>
      </c>
      <c r="B26" s="104"/>
      <c r="C26" s="104"/>
      <c r="D26" s="104"/>
      <c r="E26" s="105" t="s">
        <v>90</v>
      </c>
      <c r="F26" s="106"/>
      <c r="G26" s="115"/>
      <c r="H26" s="115"/>
    </row>
    <row r="27" spans="1:9" ht="44.25" customHeight="1">
      <c r="A27" s="99" t="s">
        <v>88</v>
      </c>
      <c r="B27" s="100"/>
      <c r="C27" s="100"/>
      <c r="D27" s="100"/>
      <c r="E27" s="105" t="s">
        <v>91</v>
      </c>
      <c r="F27" s="106"/>
      <c r="G27" s="115"/>
      <c r="H27" s="115"/>
    </row>
    <row r="28" spans="1:9" ht="33.75" customHeight="1">
      <c r="A28" s="95" t="s">
        <v>92</v>
      </c>
      <c r="B28" s="95"/>
      <c r="C28" s="95"/>
      <c r="D28" s="95"/>
      <c r="E28" s="96" t="str">
        <f>IF(I28&gt;=30,"はい","いいえ")</f>
        <v>いいえ</v>
      </c>
      <c r="F28" s="97"/>
      <c r="G28" s="97"/>
      <c r="H28" s="98"/>
      <c r="I28" s="79">
        <f>G27-G25</f>
        <v>0</v>
      </c>
    </row>
    <row r="29" spans="1:9" ht="33.75" customHeight="1">
      <c r="A29" s="95" t="s">
        <v>66</v>
      </c>
      <c r="B29" s="95"/>
      <c r="C29" s="95"/>
      <c r="D29" s="95"/>
      <c r="E29" s="96" t="str">
        <f>IF(I29&gt;=30,"はい","いいえ")</f>
        <v>いいえ</v>
      </c>
      <c r="F29" s="97"/>
      <c r="G29" s="97"/>
      <c r="H29" s="98"/>
      <c r="I29" s="79">
        <f>G26-G25</f>
        <v>0</v>
      </c>
    </row>
    <row r="30" spans="1:9" ht="33.75" customHeight="1">
      <c r="A30" s="95" t="s">
        <v>97</v>
      </c>
      <c r="B30" s="107"/>
      <c r="C30" s="107"/>
      <c r="D30" s="107"/>
      <c r="E30" s="96" t="str">
        <f>IF(I29&gt;=30,IF(I30&gt;=30,"はい","いいえ"),"-")</f>
        <v>-</v>
      </c>
      <c r="F30" s="97"/>
      <c r="G30" s="97"/>
      <c r="H30" s="98"/>
      <c r="I30" s="79">
        <f>G27-G26</f>
        <v>0</v>
      </c>
    </row>
    <row r="31" spans="1:9" ht="18">
      <c r="A31" s="111" t="s">
        <v>95</v>
      </c>
      <c r="B31" s="111"/>
      <c r="C31" s="111"/>
      <c r="D31" s="111"/>
      <c r="E31" s="111"/>
      <c r="F31" s="111"/>
      <c r="G31" s="111"/>
      <c r="H31" s="111"/>
    </row>
    <row r="32" spans="1:9">
      <c r="A32" s="66" t="s">
        <v>96</v>
      </c>
    </row>
    <row r="33" spans="1:8" ht="18">
      <c r="A33" s="66" t="s">
        <v>93</v>
      </c>
    </row>
    <row r="35" spans="1:8">
      <c r="A35" s="108" t="s">
        <v>94</v>
      </c>
      <c r="B35" s="108"/>
      <c r="C35" s="108"/>
      <c r="D35" s="108"/>
      <c r="E35" s="108"/>
      <c r="F35" s="108"/>
      <c r="G35" s="108"/>
      <c r="H35" s="108"/>
    </row>
    <row r="36" spans="1:8">
      <c r="A36" s="66" t="s">
        <v>67</v>
      </c>
    </row>
    <row r="39" spans="1:8">
      <c r="A39" s="66" t="s">
        <v>98</v>
      </c>
    </row>
    <row r="40" spans="1:8" ht="67.5" customHeight="1">
      <c r="A40" s="72" t="s">
        <v>68</v>
      </c>
      <c r="B40" s="72" t="s">
        <v>69</v>
      </c>
      <c r="C40" s="72" t="s">
        <v>70</v>
      </c>
      <c r="D40" s="72" t="s">
        <v>71</v>
      </c>
      <c r="E40" s="109" t="s">
        <v>99</v>
      </c>
      <c r="F40" s="110"/>
      <c r="G40" s="73" t="s">
        <v>72</v>
      </c>
      <c r="H40" s="74" t="s">
        <v>73</v>
      </c>
    </row>
    <row r="41" spans="1:8" ht="21.75" customHeight="1">
      <c r="A41" s="116" t="s">
        <v>74</v>
      </c>
      <c r="B41" s="117" t="s">
        <v>75</v>
      </c>
      <c r="C41" s="118">
        <v>36526</v>
      </c>
      <c r="D41" s="118">
        <v>43922</v>
      </c>
      <c r="E41" s="119">
        <v>1100</v>
      </c>
      <c r="F41" s="120"/>
      <c r="G41" s="118">
        <v>44835</v>
      </c>
      <c r="H41" s="121">
        <v>100</v>
      </c>
    </row>
    <row r="42" spans="1:8" ht="21.75" customHeight="1">
      <c r="A42" s="116"/>
      <c r="B42" s="117"/>
      <c r="C42" s="118"/>
      <c r="D42" s="118"/>
      <c r="E42" s="119"/>
      <c r="F42" s="120"/>
      <c r="G42" s="118"/>
      <c r="H42" s="121"/>
    </row>
    <row r="43" spans="1:8" ht="21.75" customHeight="1">
      <c r="A43" s="116"/>
      <c r="B43" s="117"/>
      <c r="C43" s="118"/>
      <c r="D43" s="118"/>
      <c r="E43" s="119"/>
      <c r="F43" s="120"/>
      <c r="G43" s="118"/>
      <c r="H43" s="121"/>
    </row>
    <row r="44" spans="1:8" ht="21.75" customHeight="1">
      <c r="A44" s="116"/>
      <c r="B44" s="117"/>
      <c r="C44" s="118"/>
      <c r="D44" s="118"/>
      <c r="E44" s="119"/>
      <c r="F44" s="120"/>
      <c r="G44" s="118"/>
      <c r="H44" s="121"/>
    </row>
    <row r="45" spans="1:8">
      <c r="C45" s="75"/>
      <c r="D45" s="75"/>
      <c r="G45" s="75"/>
    </row>
    <row r="46" spans="1:8" ht="14.4" customHeight="1">
      <c r="A46" s="66" t="s">
        <v>76</v>
      </c>
    </row>
    <row r="47" spans="1:8">
      <c r="A47" s="66" t="s">
        <v>77</v>
      </c>
    </row>
    <row r="48" spans="1:8">
      <c r="A48" s="66" t="s">
        <v>78</v>
      </c>
    </row>
    <row r="49" spans="1:1">
      <c r="A49" s="66" t="s">
        <v>79</v>
      </c>
    </row>
    <row r="50" spans="1:1">
      <c r="A50" s="66" t="s">
        <v>80</v>
      </c>
    </row>
    <row r="51" spans="1:1">
      <c r="A51" s="66" t="s">
        <v>81</v>
      </c>
    </row>
    <row r="52" spans="1:1" ht="14.4" customHeight="1">
      <c r="A52" s="66" t="s">
        <v>82</v>
      </c>
    </row>
    <row r="53" spans="1:1">
      <c r="A53" s="66" t="s">
        <v>83</v>
      </c>
    </row>
  </sheetData>
  <sheetProtection sheet="1" objects="1" scenarios="1" formatRows="0" insertRows="0"/>
  <mergeCells count="34">
    <mergeCell ref="E44:F44"/>
    <mergeCell ref="A29:D29"/>
    <mergeCell ref="A30:D30"/>
    <mergeCell ref="A35:H35"/>
    <mergeCell ref="E40:F40"/>
    <mergeCell ref="E41:F41"/>
    <mergeCell ref="E42:F42"/>
    <mergeCell ref="E43:F43"/>
    <mergeCell ref="E29:H29"/>
    <mergeCell ref="E30:H30"/>
    <mergeCell ref="A31:H31"/>
    <mergeCell ref="A28:D28"/>
    <mergeCell ref="E28:H28"/>
    <mergeCell ref="A27:D27"/>
    <mergeCell ref="A25:D25"/>
    <mergeCell ref="A26:D26"/>
    <mergeCell ref="E25:F25"/>
    <mergeCell ref="G25:H25"/>
    <mergeCell ref="E26:F26"/>
    <mergeCell ref="G26:H26"/>
    <mergeCell ref="E27:F27"/>
    <mergeCell ref="G27:H27"/>
    <mergeCell ref="A15:H15"/>
    <mergeCell ref="A18:H18"/>
    <mergeCell ref="A19:H19"/>
    <mergeCell ref="A20:H20"/>
    <mergeCell ref="A23:D23"/>
    <mergeCell ref="E23:H23"/>
    <mergeCell ref="E12:G12"/>
    <mergeCell ref="E3:H3"/>
    <mergeCell ref="A4:H4"/>
    <mergeCell ref="E9:H9"/>
    <mergeCell ref="E10:H10"/>
    <mergeCell ref="E11:H11"/>
  </mergeCells>
  <phoneticPr fontId="4"/>
  <conditionalFormatting sqref="E9:E12">
    <cfRule type="containsBlanks" dxfId="0" priority="18" stopIfTrue="1">
      <formula>LEN(TRIM(E9))=0</formula>
    </cfRule>
  </conditionalFormatting>
  <conditionalFormatting sqref="E10">
    <cfRule type="expression" priority="1" stopIfTrue="1">
      <formula>$E$12&lt;&gt;""</formula>
    </cfRule>
  </conditionalFormatting>
  <pageMargins left="0.7" right="0.7" top="0.75" bottom="0.75" header="0.3" footer="0.3"/>
  <pageSetup paperSize="9" scale="98" fitToHeight="0" orientation="portrait" r:id="rId1"/>
  <rowBreaks count="1" manualBreakCount="1">
    <brk id="3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収益納付用</vt:lpstr>
      <vt:lpstr>ExpenseCategoryList</vt:lpstr>
      <vt:lpstr>別紙5賃金引上げ枠報告書</vt:lpstr>
      <vt:lpstr>別紙5賃金引上げ枠報告書!Print_Area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2022-12-20T07:46:47Z</dcterms:modified>
</cp:coreProperties>
</file>