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showInkAnnotation="0" defaultThemeVersion="124226"/>
  <xr:revisionPtr revIDLastSave="0" documentId="13_ncr:1_{A9244906-25A1-49C6-A781-F7B7E3321799}" xr6:coauthVersionLast="36" xr6:coauthVersionMax="47" xr10:uidLastSave="{00000000-0000-0000-0000-000000000000}"/>
  <bookViews>
    <workbookView xWindow="0" yWindow="0" windowWidth="23040" windowHeight="10284" tabRatio="878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  <sheet name="別紙4収益納付" sheetId="13" r:id="rId5"/>
  </sheets>
  <definedNames>
    <definedName name="_xlnm.Print_Area" localSheetId="0">経費支出管理表!$A$1:$H$32</definedName>
    <definedName name="_xlnm.Print_Area" localSheetId="1">別紙３支出内訳書!$A$1:$J$36</definedName>
    <definedName name="_xlnm.Print_Area" localSheetId="4">別紙4収益納付!$A$1:$G$37</definedName>
  </definedNames>
  <calcPr calcId="191028"/>
</workbook>
</file>

<file path=xl/calcChain.xml><?xml version="1.0" encoding="utf-8"?>
<calcChain xmlns="http://schemas.openxmlformats.org/spreadsheetml/2006/main">
  <c r="P21" i="10" l="1"/>
  <c r="B20" i="13"/>
  <c r="C20" i="13"/>
  <c r="F20" i="13"/>
  <c r="G20" i="13"/>
  <c r="K1" i="10" l="1"/>
  <c r="H3" i="11"/>
  <c r="E3" i="11"/>
  <c r="A1" i="21" l="1"/>
  <c r="G4" i="10" l="1"/>
  <c r="G3" i="10"/>
  <c r="F5" i="13"/>
  <c r="F6" i="13"/>
  <c r="E27" i="10"/>
  <c r="E29" i="10" l="1"/>
  <c r="B1" i="21"/>
  <c r="E10" i="10" l="1"/>
  <c r="E8" i="10"/>
  <c r="G20" i="11" l="1"/>
  <c r="H21" i="11" l="1"/>
  <c r="H20" i="11"/>
  <c r="E17" i="10"/>
  <c r="E11" i="10"/>
  <c r="E9" i="10"/>
  <c r="E12" i="10"/>
  <c r="E13" i="10"/>
  <c r="E14" i="10"/>
  <c r="E15" i="10"/>
  <c r="E16" i="10"/>
  <c r="E18" i="10"/>
  <c r="E53" i="11" l="1"/>
  <c r="E39" i="11"/>
  <c r="D29" i="11"/>
  <c r="H38" i="11"/>
  <c r="H15" i="11"/>
  <c r="G15" i="11"/>
  <c r="H11" i="11"/>
  <c r="G11" i="11"/>
  <c r="H8" i="11"/>
  <c r="H9" i="11" s="1"/>
  <c r="E40" i="11" l="1"/>
  <c r="N33" i="10" s="1"/>
  <c r="Q1" i="10"/>
  <c r="H10" i="11"/>
  <c r="H22" i="11" l="1"/>
  <c r="E20" i="10" l="1"/>
  <c r="G3" i="11" l="1"/>
  <c r="F16" i="11" s="1"/>
  <c r="H39" i="11"/>
  <c r="H40" i="11" s="1"/>
  <c r="E25" i="10" s="1"/>
  <c r="G17" i="11" l="1"/>
  <c r="G16" i="11"/>
  <c r="G18" i="11" l="1"/>
  <c r="C32" i="9" l="1"/>
  <c r="D32" i="9" l="1"/>
  <c r="E21" i="10"/>
  <c r="E51" i="11" s="1"/>
  <c r="E19" i="10"/>
  <c r="F3" i="11" l="1"/>
  <c r="F12" i="11" s="1"/>
  <c r="E49" i="11" s="1"/>
  <c r="H37" i="11"/>
  <c r="I38" i="11" s="1"/>
  <c r="J38" i="11" s="1"/>
  <c r="M24" i="10" s="1"/>
  <c r="H41" i="11"/>
  <c r="G12" i="11" l="1"/>
  <c r="G14" i="11" s="1"/>
  <c r="I14" i="11" s="1"/>
  <c r="H16" i="11"/>
  <c r="H17" i="11"/>
  <c r="K34" i="10"/>
  <c r="L24" i="10" l="1"/>
  <c r="H18" i="11"/>
  <c r="H12" i="11"/>
  <c r="I12" i="11"/>
  <c r="H13" i="11"/>
  <c r="I17" i="11" l="1"/>
  <c r="I16" i="11"/>
  <c r="I20" i="11" s="1"/>
  <c r="H14" i="11"/>
  <c r="I18" i="11" s="1"/>
  <c r="L25" i="10" l="1"/>
  <c r="I22" i="11"/>
  <c r="J22" i="11" s="1"/>
  <c r="N12" i="11"/>
  <c r="G31" i="11" s="1"/>
  <c r="G29" i="11"/>
  <c r="R24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E26" i="10" l="1"/>
  <c r="E28" i="10" s="1"/>
  <c r="E30" i="10" s="1"/>
  <c r="E34" i="11"/>
  <c r="K31" i="10" s="1"/>
  <c r="I40" i="11"/>
  <c r="J40" i="11" s="1"/>
  <c r="M25" i="10" s="1"/>
  <c r="I42" i="11"/>
  <c r="J42" i="11" s="1"/>
  <c r="M31" i="10" s="1"/>
  <c r="J26" i="10"/>
  <c r="P24" i="10"/>
  <c r="L30" i="10" s="1"/>
  <c r="E29" i="11"/>
  <c r="K24" i="10" s="1"/>
  <c r="N20" i="11"/>
  <c r="E31" i="11"/>
  <c r="K25" i="10" s="1"/>
  <c r="E31" i="10" l="1"/>
  <c r="D31" i="11"/>
  <c r="E37" i="11"/>
  <c r="E38" i="11" s="1"/>
  <c r="L33" i="10"/>
  <c r="E33" i="11" l="1"/>
  <c r="K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D7A6CDAB-B982-4A23-B092-0479BEA9B673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交付決定通知書の日付を入力してください。
</t>
        </r>
      </text>
    </comment>
  </commentList>
</comments>
</file>

<file path=xl/sharedStrings.xml><?xml version="1.0" encoding="utf-8"?>
<sst xmlns="http://schemas.openxmlformats.org/spreadsheetml/2006/main" count="192" uniqueCount="160">
  <si>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</si>
  <si>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</si>
  <si>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２．番　　　号　　：　　</t>
    <rPh sb="2" eb="3">
      <t>バン</t>
    </rPh>
    <rPh sb="6" eb="7">
      <t>ゴウ</t>
    </rPh>
    <phoneticPr fontId="1"/>
  </si>
  <si>
    <t>＊交付決定通知の左上に記した　１０ケタの番号を記入してください</t>
    <phoneticPr fontId="1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</si>
  <si>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</si>
  <si>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</si>
  <si>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</si>
  <si>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</si>
  <si>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５．事業者区分　：</t>
    <rPh sb="2" eb="5">
      <t>ジギョウシャ</t>
    </rPh>
    <rPh sb="5" eb="7">
      <t>クブン</t>
    </rPh>
    <phoneticPr fontId="1"/>
  </si>
  <si>
    <t>＊「課税事業者」・「免税事業者」・「簡易課税事業者」・「２割特例」の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40" eb="42">
      <t>ガイトウ</t>
    </rPh>
    <rPh sb="45" eb="47">
      <t>キニュウ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</si>
  <si>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</si>
  <si>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</si>
  <si>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</si>
  <si>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</si>
  <si>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</si>
  <si>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</si>
  <si>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</si>
  <si>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証ひょう
番号</t>
    <rPh sb="0" eb="1">
      <t>アカシ</t>
    </rPh>
    <rPh sb="5" eb="7">
      <t>バンゴウ</t>
    </rPh>
    <phoneticPr fontId="1"/>
  </si>
  <si>
    <t>費目</t>
    <rPh sb="0" eb="2">
      <t>ヒモク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</si>
  <si>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</si>
  <si>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</si>
  <si>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</si>
  <si>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</si>
  <si>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</si>
  <si>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</si>
  <si>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合計額</t>
    <rPh sb="0" eb="2">
      <t>ゴウケイ</t>
    </rPh>
    <rPh sb="2" eb="3">
      <t>ガク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</si>
  <si>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</si>
  <si>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補助率</t>
    <rPh sb="0" eb="3">
      <t>ホジョリツ</t>
    </rPh>
    <phoneticPr fontId="23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</si>
  <si>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</si>
  <si>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</si>
  <si>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番　  号 ：</t>
    <rPh sb="0" eb="1">
      <t>バン</t>
    </rPh>
    <rPh sb="4" eb="5">
      <t>ゴウ</t>
    </rPh>
    <phoneticPr fontId="13"/>
  </si>
  <si>
    <t>（単位：円）</t>
  </si>
  <si>
    <t>経費区分</t>
  </si>
  <si>
    <t>補助対象経費</t>
  </si>
  <si>
    <t>１．機械装置等費</t>
  </si>
  <si>
    <t>２．広報費</t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</si>
  <si>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</si>
  <si>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</si>
  <si>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</si>
  <si>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</si>
  <si>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</si>
  <si>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</si>
  <si>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</si>
  <si>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</si>
  <si>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</si>
  <si>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</si>
  <si>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</si>
  <si>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</si>
  <si>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</si>
  <si>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→</t>
    <phoneticPr fontId="13"/>
  </si>
  <si>
    <t>※「いいえ」の場合は実績報告ができません。</t>
    <phoneticPr fontId="13"/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</si>
  <si>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</si>
  <si>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</si>
  <si>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</si>
  <si>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</si>
  <si>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（１）③の3分の2（※1）以内の金額（円未満は切り捨て）</t>
    <phoneticPr fontId="13"/>
  </si>
  <si>
    <t>～</t>
    <phoneticPr fontId="23"/>
  </si>
  <si>
    <t>（２）④の3分の2（※1）以内の金額（円未満は切り捨て）</t>
    <phoneticPr fontId="13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</si>
  <si>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</si>
  <si>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</si>
  <si>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</si>
  <si>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</si>
  <si>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</si>
  <si>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</si>
  <si>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（２）≦（５）×1/4であるか（※３）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</si>
  <si>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</si>
  <si>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上限補助額</t>
    <phoneticPr fontId="23"/>
  </si>
  <si>
    <t>補助率</t>
    <rPh sb="0" eb="2">
      <t>ホジョ</t>
    </rPh>
    <rPh sb="2" eb="3">
      <t>リツ</t>
    </rPh>
    <phoneticPr fontId="2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</si>
  <si>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</si>
  <si>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</si>
  <si>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r>
      <t>　　（</t>
    </r>
    <r>
      <rPr>
        <b/>
        <sz val="11"/>
        <color rgb="FFFF0000"/>
        <rFont val="ＭＳ 明朝"/>
        <family val="1"/>
        <charset val="128"/>
      </rPr>
      <t>最大50万円</t>
    </r>
    <r>
      <rPr>
        <sz val="11"/>
        <color theme="1"/>
        <rFont val="ＭＳ 明朝"/>
        <family val="1"/>
        <charset val="128"/>
      </rPr>
      <t>）</t>
    </r>
    <phoneticPr fontId="13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</si>
  <si>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</si>
  <si>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赤字事業者</t>
    <rPh sb="0" eb="2">
      <t>アカジ</t>
    </rPh>
    <rPh sb="2" eb="4">
      <t>ジギョウ</t>
    </rPh>
    <rPh sb="4" eb="5">
      <t>シャ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</si>
  <si>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</si>
  <si>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</si>
  <si>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</si>
  <si>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</si>
  <si>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</si>
  <si>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</si>
  <si>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</si>
  <si>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</si>
  <si>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</si>
  <si>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</si>
  <si>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</si>
  <si>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</si>
  <si>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</si>
  <si>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</si>
  <si>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</si>
  <si>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</si>
  <si>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</si>
  <si>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</si>
  <si>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</si>
  <si>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</si>
  <si>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</si>
  <si>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</si>
  <si>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</si>
  <si>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</si>
  <si>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▼判定式</t>
    <rPh sb="1" eb="3">
      <t>ハンテイ</t>
    </rPh>
    <rPh sb="3" eb="4">
      <t>シキ</t>
    </rPh>
    <phoneticPr fontId="1"/>
  </si>
  <si>
    <t>（d）が（f）の1/4以内であるか</t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</si>
  <si>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</si>
  <si>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</si>
  <si>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</si>
  <si>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</si>
  <si>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</si>
  <si>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</si>
  <si>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</si>
  <si>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</si>
  <si>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</si>
  <si>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</si>
  <si>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</si>
  <si>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</si>
  <si>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</si>
  <si>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</si>
  <si>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</si>
  <si>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</si>
  <si>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</si>
  <si>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</si>
  <si>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</si>
  <si>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</si>
  <si>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</si>
  <si>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</si>
  <si>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</si>
  <si>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（別紙４）【様式第８：実績報告書に添付】</t>
    <phoneticPr fontId="1"/>
  </si>
  <si>
    <t>収益納付に係る報告書</t>
  </si>
  <si>
    <t>事業者名：</t>
    <rPh sb="0" eb="3">
      <t>ジギョウシャ</t>
    </rPh>
    <rPh sb="3" eb="4">
      <t>メイ</t>
    </rPh>
    <phoneticPr fontId="1"/>
  </si>
  <si>
    <t>番　　号：</t>
    <rPh sb="0" eb="1">
      <t>バン</t>
    </rPh>
    <rPh sb="3" eb="4">
      <t>ゴウ</t>
    </rPh>
    <phoneticPr fontId="1"/>
  </si>
  <si>
    <t>　20●年 月 日付けをもって交付決定の通知があった上記の補助事業に関し、補助事業の実施期間内における事業化等の状況について、小規模事業者持続化補助金＜一般型＞交付規程第２７条の規定に基づき、下記のとおり報告します。</t>
    <phoneticPr fontId="1"/>
  </si>
  <si>
    <t>記</t>
  </si>
  <si>
    <t>補助事業の実施結果の事業化等の有無</t>
    <phoneticPr fontId="1"/>
  </si>
  <si>
    <t>１．補助事業の実施結果の事業化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</si>
  <si>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</si>
  <si>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</si>
  <si>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２．産業財産権等の譲渡または実施権の設定</t>
    <phoneticPr fontId="1"/>
  </si>
  <si>
    <t>３．その他補助事業の実施により発生した収益</t>
    <phoneticPr fontId="1"/>
  </si>
  <si>
    <t>（単位：円）</t>
    <phoneticPr fontId="1"/>
  </si>
  <si>
    <t>計画名</t>
    <phoneticPr fontId="1"/>
  </si>
  <si>
    <t>補助金額（A）</t>
  </si>
  <si>
    <t>補助対象経費（B）</t>
  </si>
  <si>
    <t>補助事業に係る売上額（C）</t>
  </si>
  <si>
    <t>補助事業に係る収益額（D）</t>
  </si>
  <si>
    <t>控除額（Ｅ）</t>
  </si>
  <si>
    <t>納付額（Ｆ）</t>
  </si>
  <si>
    <t>【記載注意事項】</t>
  </si>
  <si>
    <t>（１）１．～３．においてすべて「無」（１．については、事業実施期間内に売上なし）の場合には、</t>
  </si>
  <si>
    <t xml:space="preserve">      上記の表への記入は不要。</t>
    <phoneticPr fontId="1"/>
  </si>
  <si>
    <t>（２）「補助金額（Ａ）」は、別紙３（５）に記載の額をいう。</t>
    <phoneticPr fontId="1"/>
  </si>
  <si>
    <t>（３）「補助事業対象経費（Ｂ）」とは、別紙３の支出内訳書に記載の「補助対象経費合計（上記1．～11.）」</t>
    <phoneticPr fontId="1"/>
  </si>
  <si>
    <t>　　　をいう。</t>
    <phoneticPr fontId="1"/>
  </si>
  <si>
    <t>（４）「補助事業に係る売上額（Ｃ）」とは、補助事業期間における当該事業の売上額をいう。</t>
  </si>
  <si>
    <r>
      <t>（５）「補助事業に係る収益額（Ｄ）」とは、</t>
    </r>
    <r>
      <rPr>
        <u/>
        <sz val="10.5"/>
        <color indexed="8"/>
        <rFont val="ＭＳ 明朝"/>
        <family val="1"/>
        <charset val="128"/>
      </rPr>
      <t>「補助事業に係る売上額（Ｃ）」から、同売上額を得るのに</t>
    </r>
  </si>
  <si>
    <r>
      <rPr>
        <sz val="10.5"/>
        <color indexed="8"/>
        <rFont val="ＭＳ 明朝"/>
        <family val="1"/>
        <charset val="128"/>
      </rPr>
      <t xml:space="preserve">      </t>
    </r>
    <r>
      <rPr>
        <u/>
        <sz val="10.5"/>
        <color indexed="8"/>
        <rFont val="ＭＳ 明朝"/>
        <family val="1"/>
        <charset val="128"/>
      </rPr>
      <t>要した額（補助対象経費以外の製造原価・販売管理費等）を差し引いた額をいう。</t>
    </r>
    <phoneticPr fontId="1"/>
  </si>
  <si>
    <r>
      <t xml:space="preserve">　     </t>
    </r>
    <r>
      <rPr>
        <u/>
        <sz val="10.5"/>
        <color indexed="8"/>
        <rFont val="ＭＳ 明朝"/>
        <family val="1"/>
        <charset val="128"/>
      </rPr>
      <t>なお、「補助事業に係る収益額（Ｄ）」がゼロまたはマイナスの場合には、（Ｄ）にゼロと記載する。</t>
    </r>
    <phoneticPr fontId="1"/>
  </si>
  <si>
    <t>（６）「控除額（Ｅ）」とは、「補助事業対象経費（Ｂ）」のうち、補助事業者が自己負担によって支出し</t>
  </si>
  <si>
    <t xml:space="preserve">      た額」をいう。　控除額（Ｅ）＝補助事業対象経費（Ｂ）－補助金額（Ａ）</t>
    <phoneticPr fontId="1"/>
  </si>
  <si>
    <t>（７）「納付額（Ｆ）」＝（「補助事業に係る収益額（Ｄ）」－「控除額（Ｅ）」）</t>
  </si>
  <si>
    <t xml:space="preserve">                           ×（「補助金額（Ａ）」／「補助事業対象経費（Ｂ）」）　＊円未満切上げ</t>
    <phoneticPr fontId="1"/>
  </si>
  <si>
    <t>（注）補助事業に係る収益額等の算定に必要な資料を添付すること。</t>
  </si>
  <si>
    <t>（注）共同申請の場合は、補助事業者ごとに作成すること。</t>
  </si>
  <si>
    <t>申請類型を選択してください</t>
  </si>
  <si>
    <t>はい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</si>
</sst>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0_ "/>
    <numFmt numFmtId="183" formatCode="[$-F800]dddd\,\ mmmm\ dd\,\ yyyy"/>
    <numFmt numFmtId="184" formatCode="yyyy/m/d;@"/>
    <numFmt numFmtId="185" formatCode="#,##0_ ;[Red]\-#,##0\ "/>
    <numFmt numFmtId="186" formatCode="#,##0&quot;円&quot;"/>
    <numFmt numFmtId="187" formatCode="0_);[Red]\(0\)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3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179" fontId="37" fillId="0" borderId="39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3" borderId="6" xfId="3" applyFont="1" applyFill="1" applyBorder="1" applyAlignment="1" applyProtection="1">
      <alignment horizontal="left" vertical="center" shrinkToFit="1"/>
      <protection locked="0"/>
    </xf>
    <xf numFmtId="0" fontId="3" fillId="13" borderId="7" xfId="3" applyFont="1" applyFill="1" applyBorder="1" applyAlignment="1" applyProtection="1">
      <alignment horizontal="left" vertical="center" shrinkToFit="1"/>
      <protection locked="0"/>
    </xf>
    <xf numFmtId="0" fontId="3" fillId="13" borderId="6" xfId="3" applyFont="1" applyFill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183" fontId="3" fillId="13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4" borderId="0" xfId="0" applyFill="1">
      <alignment vertical="center"/>
    </xf>
    <xf numFmtId="184" fontId="2" fillId="2" borderId="20" xfId="4" applyNumberFormat="1" applyFill="1" applyBorder="1" applyAlignment="1" applyProtection="1">
      <alignment horizontal="center" vertical="center" wrapText="1"/>
      <protection locked="0"/>
    </xf>
    <xf numFmtId="184" fontId="2" fillId="2" borderId="21" xfId="4" applyNumberFormat="1" applyFill="1" applyBorder="1" applyAlignment="1" applyProtection="1">
      <alignment horizontal="center" vertical="center" wrapText="1"/>
      <protection locked="0"/>
    </xf>
    <xf numFmtId="184" fontId="2" fillId="2" borderId="22" xfId="4" applyNumberFormat="1" applyFill="1" applyBorder="1" applyAlignment="1" applyProtection="1">
      <alignment horizontal="center" vertical="center" wrapText="1"/>
      <protection locked="0"/>
    </xf>
    <xf numFmtId="184" fontId="2" fillId="2" borderId="10" xfId="4" applyNumberFormat="1" applyFill="1" applyBorder="1" applyAlignment="1" applyProtection="1">
      <alignment horizontal="center" vertical="center" wrapText="1"/>
      <protection locked="0"/>
    </xf>
    <xf numFmtId="184" fontId="2" fillId="2" borderId="14" xfId="4" applyNumberFormat="1" applyFill="1" applyBorder="1" applyAlignment="1" applyProtection="1">
      <alignment horizontal="center" vertical="center" wrapText="1"/>
      <protection locked="0"/>
    </xf>
    <xf numFmtId="184" fontId="2" fillId="2" borderId="3" xfId="4" applyNumberFormat="1" applyFill="1" applyBorder="1" applyAlignment="1" applyProtection="1">
      <alignment horizontal="center" vertical="center" wrapText="1"/>
      <protection locked="0"/>
    </xf>
    <xf numFmtId="185" fontId="7" fillId="2" borderId="9" xfId="2" applyNumberFormat="1" applyFont="1" applyFill="1" applyBorder="1" applyAlignment="1" applyProtection="1">
      <alignment horizontal="right" vertical="center"/>
      <protection locked="0"/>
    </xf>
    <xf numFmtId="185" fontId="6" fillId="2" borderId="13" xfId="2" applyNumberFormat="1" applyFont="1" applyFill="1" applyBorder="1" applyAlignment="1" applyProtection="1">
      <alignment horizontal="right" vertical="center"/>
      <protection locked="0"/>
    </xf>
    <xf numFmtId="185" fontId="7" fillId="2" borderId="12" xfId="2" applyNumberFormat="1" applyFont="1" applyFill="1" applyBorder="1" applyAlignment="1" applyProtection="1">
      <alignment horizontal="right" vertical="center"/>
      <protection locked="0"/>
    </xf>
    <xf numFmtId="185" fontId="7" fillId="2" borderId="16" xfId="2" applyNumberFormat="1" applyFont="1" applyFill="1" applyBorder="1" applyAlignment="1" applyProtection="1">
      <alignment horizontal="right" vertical="center"/>
      <protection locked="0"/>
    </xf>
    <xf numFmtId="185" fontId="7" fillId="0" borderId="8" xfId="2" applyNumberFormat="1" applyFont="1" applyFill="1" applyBorder="1" applyAlignment="1" applyProtection="1">
      <alignment vertical="center"/>
    </xf>
    <xf numFmtId="185" fontId="7" fillId="0" borderId="19" xfId="2" applyNumberFormat="1" applyFont="1" applyFill="1" applyBorder="1" applyAlignment="1" applyProtection="1">
      <alignment horizontal="right" vertical="center"/>
    </xf>
    <xf numFmtId="186" fontId="3" fillId="13" borderId="6" xfId="3" applyNumberFormat="1" applyFont="1" applyFill="1" applyBorder="1" applyAlignment="1" applyProtection="1">
      <alignment horizontal="left" vertical="center" shrinkToFit="1"/>
      <protection locked="0"/>
    </xf>
    <xf numFmtId="38" fontId="25" fillId="6" borderId="39" xfId="5" applyFont="1" applyFill="1" applyBorder="1" applyAlignment="1" applyProtection="1">
      <alignment horizontal="center" vertical="center" wrapText="1"/>
    </xf>
    <xf numFmtId="179" fontId="37" fillId="0" borderId="39" xfId="0" applyNumberFormat="1" applyFont="1" applyBorder="1" applyAlignment="1" applyProtection="1">
      <alignment horizontal="right" vertical="center" wrapText="1"/>
      <protection locked="0"/>
    </xf>
    <xf numFmtId="0" fontId="37" fillId="0" borderId="39" xfId="0" applyFont="1" applyBorder="1" applyAlignment="1" applyProtection="1">
      <alignment horizontal="justify" vertical="center" wrapText="1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177" fontId="27" fillId="5" borderId="71" xfId="0" applyNumberFormat="1" applyFont="1" applyFill="1" applyBorder="1" applyAlignment="1">
      <alignment horizontal="right" vertical="center"/>
    </xf>
    <xf numFmtId="187" fontId="16" fillId="0" borderId="72" xfId="0" applyNumberFormat="1" applyFont="1" applyBorder="1" applyAlignment="1">
      <alignment horizontal="right" vertical="center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44" fillId="0" borderId="45" xfId="5" applyNumberFormat="1" applyFont="1" applyBorder="1" applyAlignment="1" applyProtection="1">
      <alignment horizontal="right" vertical="center" wrapText="1"/>
    </xf>
    <xf numFmtId="3" fontId="45" fillId="0" borderId="46" xfId="0" applyNumberFormat="1" applyFont="1" applyBorder="1" applyAlignment="1">
      <alignment horizontal="right" vertical="center"/>
    </xf>
    <xf numFmtId="3" fontId="45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3" fontId="44" fillId="0" borderId="37" xfId="5" applyNumberFormat="1" applyFont="1" applyBorder="1" applyAlignment="1" applyProtection="1">
      <alignment horizontal="right" vertical="center" wrapText="1"/>
    </xf>
    <xf numFmtId="3" fontId="44" fillId="0" borderId="7" xfId="5" applyNumberFormat="1" applyFont="1" applyBorder="1" applyAlignment="1" applyProtection="1">
      <alignment horizontal="right" vertical="center" wrapText="1"/>
    </xf>
    <xf numFmtId="3" fontId="44" fillId="0" borderId="38" xfId="5" applyNumberFormat="1" applyFont="1" applyBorder="1" applyAlignment="1" applyProtection="1">
      <alignment horizontal="righ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44" fillId="0" borderId="68" xfId="5" applyNumberFormat="1" applyFont="1" applyBorder="1" applyAlignment="1" applyProtection="1">
      <alignment horizontal="right" vertical="center" wrapText="1"/>
    </xf>
    <xf numFmtId="3" fontId="44" fillId="0" borderId="69" xfId="5" applyNumberFormat="1" applyFont="1" applyBorder="1" applyAlignment="1" applyProtection="1">
      <alignment horizontal="right" vertical="center" wrapText="1"/>
    </xf>
    <xf numFmtId="3" fontId="44" fillId="0" borderId="70" xfId="5" applyNumberFormat="1" applyFont="1" applyBorder="1" applyAlignment="1" applyProtection="1">
      <alignment horizontal="right" vertical="center" wrapText="1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3" fontId="44" fillId="0" borderId="45" xfId="0" applyNumberFormat="1" applyFont="1" applyBorder="1" applyAlignment="1">
      <alignment horizontal="right" vertical="center"/>
    </xf>
    <xf numFmtId="3" fontId="44" fillId="0" borderId="46" xfId="0" applyNumberFormat="1" applyFont="1" applyBorder="1" applyAlignment="1">
      <alignment horizontal="right" vertical="center"/>
    </xf>
    <xf numFmtId="3" fontId="44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44" fillId="0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44" fillId="0" borderId="48" xfId="0" applyNumberFormat="1" applyFont="1" applyBorder="1" applyAlignment="1">
      <alignment horizontal="right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2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44" fillId="12" borderId="45" xfId="0" applyNumberFormat="1" applyFont="1" applyFill="1" applyBorder="1" applyAlignment="1" applyProtection="1">
      <alignment horizontal="right" vertical="center"/>
      <protection locked="0"/>
    </xf>
    <xf numFmtId="3" fontId="44" fillId="12" borderId="46" xfId="0" applyNumberFormat="1" applyFont="1" applyFill="1" applyBorder="1" applyAlignment="1" applyProtection="1">
      <alignment horizontal="right" vertical="center"/>
      <protection locked="0"/>
    </xf>
    <xf numFmtId="3" fontId="44" fillId="12" borderId="47" xfId="0" applyNumberFormat="1" applyFont="1" applyFill="1" applyBorder="1" applyAlignment="1" applyProtection="1">
      <alignment horizontal="right" vertical="center"/>
      <protection locked="0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44" fillId="0" borderId="46" xfId="5" applyNumberFormat="1" applyFont="1" applyBorder="1" applyAlignment="1" applyProtection="1">
      <alignment horizontal="right" vertical="center" wrapText="1"/>
    </xf>
    <xf numFmtId="3" fontId="44" fillId="0" borderId="47" xfId="5" applyNumberFormat="1" applyFont="1" applyBorder="1" applyAlignment="1" applyProtection="1">
      <alignment horizontal="right" vertical="center" wrapText="1"/>
    </xf>
    <xf numFmtId="38" fontId="11" fillId="0" borderId="54" xfId="5" applyFont="1" applyBorder="1" applyAlignment="1" applyProtection="1">
      <alignment horizontal="right" vertical="center"/>
    </xf>
    <xf numFmtId="38" fontId="11" fillId="0" borderId="55" xfId="5" applyFont="1" applyBorder="1" applyAlignment="1" applyProtection="1">
      <alignment horizontal="right" vertical="center"/>
    </xf>
    <xf numFmtId="38" fontId="11" fillId="0" borderId="56" xfId="5" applyFont="1" applyBorder="1" applyAlignment="1" applyProtection="1">
      <alignment horizontal="right" vertical="center"/>
    </xf>
    <xf numFmtId="38" fontId="11" fillId="0" borderId="51" xfId="5" applyFont="1" applyBorder="1" applyAlignment="1" applyProtection="1">
      <alignment horizontal="right" vertical="center"/>
    </xf>
    <xf numFmtId="38" fontId="11" fillId="0" borderId="52" xfId="5" applyFont="1" applyBorder="1" applyAlignment="1" applyProtection="1">
      <alignment horizontal="right" vertical="center"/>
    </xf>
    <xf numFmtId="38" fontId="11" fillId="0" borderId="53" xfId="5" applyFont="1" applyBorder="1" applyAlignment="1" applyProtection="1">
      <alignment horizontal="righ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35" fillId="0" borderId="0" xfId="0" applyFont="1" applyAlignment="1" applyProtection="1">
      <alignment horizontal="left" vertical="center" wrapText="1"/>
      <protection locked="0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87" formatCode="0_);[Red]\(0\)"/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133350</xdr:rowOff>
    </xdr:from>
    <xdr:to>
      <xdr:col>14</xdr:col>
      <xdr:colOff>122980</xdr:colOff>
      <xdr:row>8</xdr:row>
      <xdr:rowOff>86095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983BC50-7620-423C-A190-4FDFE498F454}"/>
            </a:ext>
          </a:extLst>
        </xdr:cNvPr>
        <xdr:cNvSpPr/>
      </xdr:nvSpPr>
      <xdr:spPr>
        <a:xfrm>
          <a:off x="11191875" y="1419225"/>
          <a:ext cx="3456730" cy="924295"/>
        </a:xfrm>
        <a:prstGeom prst="wedgeRoundRectCallout">
          <a:avLst>
            <a:gd name="adj1" fmla="val -58980"/>
            <a:gd name="adj2" fmla="val 23126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入力すると、別紙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支出内訳書「（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）交付決定通知書記載の補助金の額」に反映されます。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364066</xdr:colOff>
      <xdr:row>9</xdr:row>
      <xdr:rowOff>186266</xdr:rowOff>
    </xdr:from>
    <xdr:to>
      <xdr:col>13</xdr:col>
      <xdr:colOff>601133</xdr:colOff>
      <xdr:row>12</xdr:row>
      <xdr:rowOff>118534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140177E-7B3C-4565-9B7F-8AFF89FE2EDB}"/>
            </a:ext>
          </a:extLst>
        </xdr:cNvPr>
        <xdr:cNvSpPr/>
      </xdr:nvSpPr>
      <xdr:spPr>
        <a:xfrm>
          <a:off x="11167533" y="2675466"/>
          <a:ext cx="3327400" cy="812801"/>
        </a:xfrm>
        <a:prstGeom prst="wedgeRoundRectCallout">
          <a:avLst>
            <a:gd name="adj1" fmla="val -57753"/>
            <a:gd name="adj2" fmla="val -47895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「補助事業終了日時点の消費税区分」</a:t>
          </a:r>
          <a:r>
            <a:rPr kumimoji="1" lang="ja-JP" altLang="en-US" sz="1200">
              <a:solidFill>
                <a:srgbClr val="FF0000"/>
              </a:solidFill>
            </a:rPr>
            <a:t>を選択してください。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807720</xdr:colOff>
      <xdr:row>23</xdr:row>
      <xdr:rowOff>289560</xdr:rowOff>
    </xdr:from>
    <xdr:to>
      <xdr:col>20</xdr:col>
      <xdr:colOff>34515</xdr:colOff>
      <xdr:row>27</xdr:row>
      <xdr:rowOff>293143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425DD59-73F3-42B7-A80C-EC203D9DDE50}"/>
            </a:ext>
          </a:extLst>
        </xdr:cNvPr>
        <xdr:cNvGrpSpPr/>
      </xdr:nvGrpSpPr>
      <xdr:grpSpPr>
        <a:xfrm>
          <a:off x="7680960" y="6583680"/>
          <a:ext cx="4263615" cy="1298983"/>
          <a:chOff x="7947660" y="6598920"/>
          <a:chExt cx="4263615" cy="129898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EBE8842A-3F9A-4607-8DCD-5D31186BEA44}"/>
              </a:ext>
            </a:extLst>
          </xdr:cNvPr>
          <xdr:cNvSpPr/>
        </xdr:nvSpPr>
        <xdr:spPr>
          <a:xfrm>
            <a:off x="7947660" y="7229667"/>
            <a:ext cx="4263615" cy="66823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rgbClr val="0000FF"/>
                </a:solidFill>
              </a:rPr>
              <a:t>ウェブサイト関連費を計上している場合は、上記範囲内の金額を（１）に入力してください。</a:t>
            </a:r>
          </a:p>
        </xdr:txBody>
      </xdr:sp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726B58D8-1B3C-4BDC-9777-E62D61B7CD6B}"/>
              </a:ext>
            </a:extLst>
          </xdr:cNvPr>
          <xdr:cNvCxnSpPr>
            <a:stCxn id="2" idx="0"/>
          </xdr:cNvCxnSpPr>
        </xdr:nvCxnSpPr>
        <xdr:spPr>
          <a:xfrm flipH="1" flipV="1">
            <a:off x="8608810" y="6632538"/>
            <a:ext cx="1473531" cy="597129"/>
          </a:xfrm>
          <a:prstGeom prst="straightConnector1">
            <a:avLst/>
          </a:prstGeom>
          <a:ln w="1905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AA0EBDB7-4B14-4B07-ABD8-EFBC2F64EF43}"/>
              </a:ext>
            </a:extLst>
          </xdr:cNvPr>
          <xdr:cNvCxnSpPr>
            <a:stCxn id="2" idx="0"/>
          </xdr:cNvCxnSpPr>
        </xdr:nvCxnSpPr>
        <xdr:spPr>
          <a:xfrm flipV="1">
            <a:off x="10082341" y="6598920"/>
            <a:ext cx="488841" cy="630747"/>
          </a:xfrm>
          <a:prstGeom prst="straightConnector1">
            <a:avLst/>
          </a:prstGeom>
          <a:ln w="1905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350520</xdr:colOff>
      <xdr:row>23</xdr:row>
      <xdr:rowOff>160020</xdr:rowOff>
    </xdr:from>
    <xdr:to>
      <xdr:col>14</xdr:col>
      <xdr:colOff>1070520</xdr:colOff>
      <xdr:row>23</xdr:row>
      <xdr:rowOff>171226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03D67BB-CFE4-4C42-B6F5-5F47746A4C35}"/>
            </a:ext>
          </a:extLst>
        </xdr:cNvPr>
        <xdr:cNvCxnSpPr/>
      </xdr:nvCxnSpPr>
      <xdr:spPr>
        <a:xfrm flipH="1">
          <a:off x="7223760" y="6454140"/>
          <a:ext cx="720000" cy="11206"/>
        </a:xfrm>
        <a:prstGeom prst="straightConnector1">
          <a:avLst/>
        </a:prstGeom>
        <a:ln w="381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1043940</xdr:colOff>
      <xdr:row>17</xdr:row>
      <xdr:rowOff>38100</xdr:rowOff>
    </xdr:from>
    <xdr:to>
      <xdr:col>18</xdr:col>
      <xdr:colOff>156203</xdr:colOff>
      <xdr:row>19</xdr:row>
      <xdr:rowOff>72177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9C4B9DC-D049-4AB7-AA72-5AC36496D58C}"/>
            </a:ext>
          </a:extLst>
        </xdr:cNvPr>
        <xdr:cNvSpPr/>
      </xdr:nvSpPr>
      <xdr:spPr>
        <a:xfrm>
          <a:off x="7917180" y="4686300"/>
          <a:ext cx="2929883" cy="643677"/>
        </a:xfrm>
        <a:prstGeom prst="wedgeRoundRectCallout">
          <a:avLst>
            <a:gd name="adj1" fmla="val -33462"/>
            <a:gd name="adj2" fmla="val 7442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ウェブサイト関連費を計上していない場合は赤枠</a:t>
          </a:r>
          <a:r>
            <a:rPr kumimoji="1" lang="ja-JP" altLang="en-US" sz="1100" b="0">
              <a:solidFill>
                <a:srgbClr val="FF0000"/>
              </a:solidFill>
            </a:rPr>
            <a:t>金額を（１）に</a:t>
          </a:r>
          <a:r>
            <a:rPr kumimoji="1" lang="ja-JP" altLang="en-US" sz="1200" b="0">
              <a:solidFill>
                <a:srgbClr val="FF0000"/>
              </a:solidFill>
            </a:rPr>
            <a:t>入力。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297180</xdr:colOff>
      <xdr:row>20</xdr:row>
      <xdr:rowOff>160020</xdr:rowOff>
    </xdr:from>
    <xdr:to>
      <xdr:col>14</xdr:col>
      <xdr:colOff>1073035</xdr:colOff>
      <xdr:row>22</xdr:row>
      <xdr:rowOff>110511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4FBB13E-C049-4C4B-AFA1-AE088E0B89C9}"/>
            </a:ext>
          </a:extLst>
        </xdr:cNvPr>
        <xdr:cNvCxnSpPr/>
      </xdr:nvCxnSpPr>
      <xdr:spPr>
        <a:xfrm flipH="1">
          <a:off x="7170420" y="5722620"/>
          <a:ext cx="775855" cy="46865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786131</xdr:colOff>
      <xdr:row>13</xdr:row>
      <xdr:rowOff>12700</xdr:rowOff>
    </xdr:from>
    <xdr:to>
      <xdr:col>4</xdr:col>
      <xdr:colOff>264311</xdr:colOff>
      <xdr:row>14</xdr:row>
      <xdr:rowOff>9820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D1AA4CF9-8011-494D-B654-59EA08FA9FEE}"/>
            </a:ext>
          </a:extLst>
        </xdr:cNvPr>
        <xdr:cNvSpPr/>
      </xdr:nvSpPr>
      <xdr:spPr>
        <a:xfrm>
          <a:off x="4085591" y="3037840"/>
          <a:ext cx="324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787401</xdr:colOff>
      <xdr:row>15</xdr:row>
      <xdr:rowOff>11430</xdr:rowOff>
    </xdr:from>
    <xdr:to>
      <xdr:col>5</xdr:col>
      <xdr:colOff>265581</xdr:colOff>
      <xdr:row>16</xdr:row>
      <xdr:rowOff>8550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7D77E7A1-EAE6-4225-9147-E0B90487D338}"/>
            </a:ext>
          </a:extLst>
        </xdr:cNvPr>
        <xdr:cNvSpPr/>
      </xdr:nvSpPr>
      <xdr:spPr>
        <a:xfrm>
          <a:off x="4932681" y="3402330"/>
          <a:ext cx="324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787401</xdr:colOff>
      <xdr:row>14</xdr:row>
      <xdr:rowOff>10795</xdr:rowOff>
    </xdr:from>
    <xdr:to>
      <xdr:col>5</xdr:col>
      <xdr:colOff>265581</xdr:colOff>
      <xdr:row>15</xdr:row>
      <xdr:rowOff>7915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4C59E235-F3B2-4504-9650-0602452CC5F8}"/>
            </a:ext>
          </a:extLst>
        </xdr:cNvPr>
        <xdr:cNvSpPr/>
      </xdr:nvSpPr>
      <xdr:spPr>
        <a:xfrm>
          <a:off x="4932681" y="3218815"/>
          <a:ext cx="324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525780</xdr:colOff>
      <xdr:row>13</xdr:row>
      <xdr:rowOff>152400</xdr:rowOff>
    </xdr:from>
    <xdr:to>
      <xdr:col>3</xdr:col>
      <xdr:colOff>38100</xdr:colOff>
      <xdr:row>17</xdr:row>
      <xdr:rowOff>56604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4F8A1CC-9FA5-4A8C-98A7-82AC9A9FABA0}"/>
            </a:ext>
          </a:extLst>
        </xdr:cNvPr>
        <xdr:cNvSpPr/>
      </xdr:nvSpPr>
      <xdr:spPr>
        <a:xfrm>
          <a:off x="525780" y="3177540"/>
          <a:ext cx="2811780" cy="635724"/>
        </a:xfrm>
        <a:prstGeom prst="wedgeRoundRectCallout">
          <a:avLst>
            <a:gd name="adj1" fmla="val -36087"/>
            <a:gd name="adj2" fmla="val 129471"/>
            <a:gd name="adj3" fmla="val 16667"/>
          </a:avLst>
        </a:prstGeom>
        <a:solidFill>
          <a:srgbClr val="FFFFFF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※申請書に記載した補助事業名を記載すること。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この赤字部分は消去すること。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showGridLines="0" tabSelected="1" view="pageBreakPreview" zoomScale="90" zoomScaleNormal="80" zoomScaleSheetLayoutView="90" workbookViewId="0">
      <selection activeCell="H3" sqref="H3"/>
    </sheetView>
  </sheetViews>
  <sheetFormatPr defaultColWidth="4.6640625" defaultRowHeight="10.8"/>
  <cols>
    <col min="1" max="1" width="8.6640625" style="6" customWidth="1"/>
    <col min="2" max="2" width="14.88671875" style="7" customWidth="1"/>
    <col min="3" max="3" width="18.44140625" style="25" customWidth="1"/>
    <col min="4" max="4" width="24" style="25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78"/>
      <c r="C1" s="179"/>
      <c r="D1" s="179"/>
      <c r="E1" s="179"/>
      <c r="F1" s="179"/>
      <c r="G1" s="179"/>
      <c r="H1" s="179"/>
      <c r="L1" s="8"/>
    </row>
    <row r="2" spans="1:12" ht="42.75" customHeight="1">
      <c r="A2" s="180" t="s">
        <v>0</v>
      </c>
      <c r="B2" s="180"/>
      <c r="C2" s="181"/>
      <c r="D2" s="181"/>
      <c r="E2" s="181"/>
      <c r="F2" s="181"/>
      <c r="G2" s="181"/>
      <c r="H2" s="181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1</v>
      </c>
      <c r="H3" s="139"/>
    </row>
    <row r="4" spans="1:12" ht="19.5" customHeight="1">
      <c r="A4" s="9"/>
      <c r="B4" s="10"/>
      <c r="C4" s="11"/>
      <c r="D4" s="11"/>
      <c r="E4" s="10"/>
      <c r="F4" s="10"/>
      <c r="G4" s="13" t="s">
        <v>2</v>
      </c>
      <c r="H4" s="140"/>
    </row>
    <row r="5" spans="1:12" ht="18" customHeight="1">
      <c r="A5" s="9"/>
      <c r="B5" s="10"/>
      <c r="C5" s="11"/>
      <c r="D5" s="14"/>
      <c r="E5" s="10"/>
      <c r="F5" s="10"/>
      <c r="G5" s="182" t="s">
        <v>3</v>
      </c>
      <c r="H5" s="183"/>
    </row>
    <row r="6" spans="1:12" ht="19.2" customHeight="1">
      <c r="A6" s="9"/>
      <c r="B6" s="10"/>
      <c r="C6" s="11"/>
      <c r="D6" s="11"/>
      <c r="E6" s="10"/>
      <c r="F6" s="10"/>
      <c r="G6" s="12" t="s">
        <v>4</v>
      </c>
      <c r="H6" s="143"/>
    </row>
    <row r="7" spans="1:12" ht="19.2" customHeight="1">
      <c r="A7" s="9"/>
      <c r="B7" s="10"/>
      <c r="C7" s="11"/>
      <c r="D7" s="11"/>
      <c r="E7" s="10"/>
      <c r="F7" s="10"/>
      <c r="G7" s="184" t="s">
        <v>5</v>
      </c>
      <c r="H7" s="184"/>
    </row>
    <row r="8" spans="1:12" ht="19.2" customHeight="1">
      <c r="A8" s="9"/>
      <c r="B8" s="10"/>
      <c r="C8" s="11"/>
      <c r="D8" s="11"/>
      <c r="E8" s="10"/>
      <c r="F8" s="10"/>
      <c r="G8" s="12" t="s">
        <v>6</v>
      </c>
      <c r="H8" s="157"/>
    </row>
    <row r="9" spans="1:12" ht="19.2" customHeight="1">
      <c r="A9" s="9"/>
      <c r="B9" s="10"/>
      <c r="C9" s="11"/>
      <c r="D9" s="11"/>
      <c r="E9" s="10"/>
      <c r="F9" s="10"/>
      <c r="G9" s="184" t="s">
        <v>7</v>
      </c>
      <c r="H9" s="184"/>
    </row>
    <row r="10" spans="1:12" ht="19.5" customHeight="1">
      <c r="A10" s="9"/>
      <c r="B10" s="10"/>
      <c r="C10" s="11"/>
      <c r="D10" s="11"/>
      <c r="E10" s="10"/>
      <c r="F10" s="10"/>
      <c r="G10" s="3" t="s">
        <v>8</v>
      </c>
      <c r="H10" s="141"/>
    </row>
    <row r="11" spans="1:12" ht="30.75" customHeight="1">
      <c r="A11" s="9"/>
      <c r="B11" s="10"/>
      <c r="C11" s="11"/>
      <c r="D11" s="11"/>
      <c r="E11" s="10"/>
      <c r="F11" s="10"/>
      <c r="G11" s="185" t="s">
        <v>9</v>
      </c>
      <c r="H11" s="184"/>
    </row>
    <row r="12" spans="1:12" ht="19.5" customHeight="1">
      <c r="A12" s="15" t="s">
        <v>10</v>
      </c>
      <c r="B12" s="16"/>
      <c r="C12" s="16"/>
      <c r="D12" s="16"/>
      <c r="E12" s="16"/>
      <c r="F12" s="16"/>
      <c r="G12" s="26"/>
      <c r="H12" s="26"/>
      <c r="I12" s="26"/>
      <c r="J12" s="26"/>
    </row>
    <row r="13" spans="1:12" ht="19.5" customHeight="1">
      <c r="A13" s="16" t="s">
        <v>11</v>
      </c>
      <c r="B13" s="16"/>
      <c r="C13" s="16"/>
      <c r="D13" s="16"/>
      <c r="E13" s="16"/>
      <c r="F13" s="16"/>
      <c r="G13" s="26"/>
      <c r="H13" s="26"/>
      <c r="I13" s="26"/>
      <c r="J13" s="26"/>
    </row>
    <row r="14" spans="1:12" ht="19.5" customHeight="1">
      <c r="A14" s="16" t="s">
        <v>12</v>
      </c>
      <c r="B14" s="16"/>
      <c r="C14" s="16"/>
      <c r="D14" s="16"/>
      <c r="E14" s="16"/>
      <c r="F14" s="16"/>
      <c r="G14" s="26"/>
      <c r="H14" s="27"/>
      <c r="I14" s="27"/>
      <c r="J14" s="27"/>
    </row>
    <row r="15" spans="1:12" ht="19.5" customHeight="1">
      <c r="A15" s="16" t="s">
        <v>13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14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15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16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70" t="s">
        <v>17</v>
      </c>
      <c r="B20" s="164" t="s">
        <v>18</v>
      </c>
      <c r="C20" s="172" t="s">
        <v>19</v>
      </c>
      <c r="D20" s="174" t="s">
        <v>20</v>
      </c>
      <c r="E20" s="176" t="s">
        <v>21</v>
      </c>
      <c r="F20" s="164" t="s">
        <v>22</v>
      </c>
      <c r="G20" s="164" t="s">
        <v>23</v>
      </c>
      <c r="H20" s="166" t="s">
        <v>24</v>
      </c>
    </row>
    <row r="21" spans="1:8" s="17" customFormat="1" ht="29.25" customHeight="1" thickBot="1">
      <c r="A21" s="171"/>
      <c r="B21" s="165"/>
      <c r="C21" s="173"/>
      <c r="D21" s="175"/>
      <c r="E21" s="177"/>
      <c r="F21" s="165"/>
      <c r="G21" s="165"/>
      <c r="H21" s="167"/>
    </row>
    <row r="22" spans="1:8" ht="51" customHeight="1">
      <c r="A22" s="18">
        <v>1</v>
      </c>
      <c r="B22" s="4"/>
      <c r="C22" s="151"/>
      <c r="D22" s="152"/>
      <c r="E22" s="145"/>
      <c r="F22" s="148"/>
      <c r="G22" s="28"/>
      <c r="H22" s="29"/>
    </row>
    <row r="23" spans="1:8" ht="51" customHeight="1">
      <c r="A23" s="19">
        <v>2</v>
      </c>
      <c r="B23" s="2"/>
      <c r="C23" s="153"/>
      <c r="D23" s="152"/>
      <c r="E23" s="146"/>
      <c r="F23" s="149"/>
      <c r="G23" s="30"/>
      <c r="H23" s="31"/>
    </row>
    <row r="24" spans="1:8" ht="51" customHeight="1">
      <c r="A24" s="19">
        <v>3</v>
      </c>
      <c r="B24" s="2"/>
      <c r="C24" s="153"/>
      <c r="D24" s="152"/>
      <c r="E24" s="146"/>
      <c r="F24" s="149"/>
      <c r="G24" s="30"/>
      <c r="H24" s="31"/>
    </row>
    <row r="25" spans="1:8" ht="51" customHeight="1">
      <c r="A25" s="19">
        <v>4</v>
      </c>
      <c r="B25" s="2"/>
      <c r="C25" s="153"/>
      <c r="D25" s="152"/>
      <c r="E25" s="146"/>
      <c r="F25" s="149"/>
      <c r="G25" s="30"/>
      <c r="H25" s="31"/>
    </row>
    <row r="26" spans="1:8" ht="51" customHeight="1">
      <c r="A26" s="19">
        <v>5</v>
      </c>
      <c r="B26" s="2"/>
      <c r="C26" s="153"/>
      <c r="D26" s="152"/>
      <c r="E26" s="146"/>
      <c r="F26" s="149"/>
      <c r="G26" s="30"/>
      <c r="H26" s="31"/>
    </row>
    <row r="27" spans="1:8" ht="51" customHeight="1">
      <c r="A27" s="19">
        <v>6</v>
      </c>
      <c r="B27" s="2"/>
      <c r="C27" s="153"/>
      <c r="D27" s="152"/>
      <c r="E27" s="146"/>
      <c r="F27" s="149"/>
      <c r="G27" s="30"/>
      <c r="H27" s="31"/>
    </row>
    <row r="28" spans="1:8" ht="51" customHeight="1">
      <c r="A28" s="19">
        <v>7</v>
      </c>
      <c r="B28" s="2"/>
      <c r="C28" s="153"/>
      <c r="D28" s="152"/>
      <c r="E28" s="146"/>
      <c r="F28" s="149"/>
      <c r="G28" s="30"/>
      <c r="H28" s="31"/>
    </row>
    <row r="29" spans="1:8" ht="51" customHeight="1">
      <c r="A29" s="19">
        <v>8</v>
      </c>
      <c r="B29" s="2"/>
      <c r="C29" s="154"/>
      <c r="D29" s="152"/>
      <c r="E29" s="147"/>
      <c r="F29" s="150"/>
      <c r="G29" s="32"/>
      <c r="H29" s="33"/>
    </row>
    <row r="30" spans="1:8" ht="51" customHeight="1">
      <c r="A30" s="19">
        <v>9</v>
      </c>
      <c r="B30" s="2"/>
      <c r="C30" s="154"/>
      <c r="D30" s="152"/>
      <c r="E30" s="147"/>
      <c r="F30" s="150"/>
      <c r="G30" s="32"/>
      <c r="H30" s="33"/>
    </row>
    <row r="31" spans="1:8" ht="51" customHeight="1" thickBot="1">
      <c r="A31" s="19">
        <v>10</v>
      </c>
      <c r="B31" s="5"/>
      <c r="C31" s="154"/>
      <c r="D31" s="152"/>
      <c r="E31" s="147"/>
      <c r="F31" s="150"/>
      <c r="G31" s="32"/>
      <c r="H31" s="33"/>
    </row>
    <row r="32" spans="1:8" s="20" customFormat="1" ht="30" customHeight="1" thickBot="1">
      <c r="A32" s="168" t="s">
        <v>25</v>
      </c>
      <c r="B32" s="169"/>
      <c r="C32" s="155">
        <f>SUM(C22:C31)</f>
        <v>0</v>
      </c>
      <c r="D32" s="156">
        <f>SUM(D22:D31)</f>
        <v>0</v>
      </c>
      <c r="E32" s="34"/>
      <c r="F32" s="35"/>
      <c r="G32" s="36"/>
      <c r="H32" s="37"/>
    </row>
    <row r="33" spans="1:8">
      <c r="A33" s="21"/>
      <c r="B33" s="22"/>
      <c r="C33" s="23"/>
      <c r="D33" s="24"/>
      <c r="E33" s="22"/>
      <c r="F33" s="22"/>
      <c r="G33" s="22"/>
      <c r="H33" s="22"/>
    </row>
    <row r="34" spans="1:8">
      <c r="A34" s="21"/>
      <c r="B34" s="22"/>
      <c r="C34" s="24"/>
      <c r="D34" s="24"/>
      <c r="E34" s="22"/>
      <c r="F34" s="22"/>
      <c r="G34" s="22"/>
      <c r="H34" s="22"/>
    </row>
    <row r="35" spans="1:8">
      <c r="A35" s="21"/>
      <c r="B35" s="22"/>
      <c r="C35" s="24"/>
      <c r="D35" s="24"/>
      <c r="E35" s="22"/>
      <c r="F35" s="22"/>
      <c r="G35" s="22"/>
      <c r="H35" s="22"/>
    </row>
    <row r="36" spans="1:8">
      <c r="A36" s="21"/>
      <c r="B36" s="22"/>
      <c r="C36" s="24"/>
      <c r="D36" s="24"/>
      <c r="E36" s="22"/>
      <c r="F36" s="22"/>
      <c r="G36" s="22"/>
      <c r="H36" s="22"/>
    </row>
    <row r="37" spans="1:8">
      <c r="A37" s="21"/>
      <c r="B37" s="22"/>
      <c r="C37" s="24"/>
      <c r="D37" s="24"/>
      <c r="E37" s="22"/>
      <c r="F37" s="22"/>
      <c r="G37" s="22"/>
      <c r="H37" s="22"/>
    </row>
    <row r="38" spans="1:8">
      <c r="A38" s="21"/>
      <c r="B38" s="22"/>
      <c r="C38" s="24"/>
      <c r="D38" s="24"/>
      <c r="E38" s="22"/>
      <c r="F38" s="22"/>
      <c r="G38" s="22"/>
      <c r="H38" s="22"/>
    </row>
    <row r="39" spans="1:8">
      <c r="A39" s="21"/>
      <c r="B39" s="22"/>
      <c r="C39" s="24"/>
      <c r="D39" s="24"/>
      <c r="E39" s="22"/>
      <c r="F39" s="22"/>
      <c r="G39" s="22"/>
      <c r="H39" s="22"/>
    </row>
    <row r="40" spans="1:8">
      <c r="A40" s="21"/>
      <c r="B40" s="22"/>
      <c r="C40" s="24"/>
      <c r="D40" s="24"/>
      <c r="E40" s="22"/>
      <c r="F40" s="22"/>
      <c r="G40" s="22"/>
      <c r="H40" s="22"/>
    </row>
    <row r="41" spans="1:8">
      <c r="A41" s="21"/>
      <c r="B41" s="22"/>
      <c r="C41" s="24"/>
      <c r="D41" s="24"/>
      <c r="E41" s="22"/>
      <c r="F41" s="22"/>
      <c r="G41" s="22"/>
      <c r="H41" s="22"/>
    </row>
    <row r="42" spans="1:8">
      <c r="A42" s="21"/>
      <c r="B42" s="22"/>
      <c r="C42" s="24"/>
      <c r="D42" s="24"/>
      <c r="E42" s="22"/>
      <c r="F42" s="22"/>
      <c r="G42" s="22"/>
      <c r="H42" s="22"/>
    </row>
    <row r="43" spans="1:8">
      <c r="A43" s="21"/>
      <c r="B43" s="22"/>
      <c r="C43" s="24"/>
      <c r="D43" s="24"/>
      <c r="E43" s="22"/>
      <c r="F43" s="22"/>
      <c r="G43" s="22"/>
      <c r="H43" s="22"/>
    </row>
    <row r="44" spans="1:8">
      <c r="A44" s="21"/>
      <c r="B44" s="22"/>
      <c r="C44" s="24"/>
      <c r="D44" s="24"/>
      <c r="E44" s="22"/>
      <c r="F44" s="22"/>
      <c r="G44" s="22"/>
      <c r="H44" s="22"/>
    </row>
    <row r="45" spans="1:8">
      <c r="A45" s="21"/>
      <c r="B45" s="22"/>
      <c r="C45" s="24"/>
      <c r="D45" s="24"/>
      <c r="E45" s="22"/>
      <c r="F45" s="22"/>
      <c r="G45" s="22"/>
      <c r="H45" s="22"/>
    </row>
    <row r="46" spans="1:8">
      <c r="A46" s="21"/>
      <c r="B46" s="22"/>
      <c r="C46" s="24"/>
      <c r="D46" s="24"/>
      <c r="E46" s="22"/>
      <c r="F46" s="22"/>
      <c r="G46" s="22"/>
      <c r="H46" s="22"/>
    </row>
    <row r="47" spans="1:8">
      <c r="A47" s="21"/>
      <c r="B47" s="22"/>
      <c r="C47" s="24"/>
      <c r="D47" s="24"/>
      <c r="E47" s="22"/>
      <c r="F47" s="22"/>
      <c r="G47" s="22"/>
      <c r="H47" s="22"/>
    </row>
    <row r="48" spans="1:8">
      <c r="A48" s="21"/>
      <c r="B48" s="22"/>
      <c r="C48" s="24"/>
      <c r="D48" s="24"/>
      <c r="E48" s="22"/>
      <c r="F48" s="22"/>
      <c r="G48" s="22"/>
      <c r="H48" s="22"/>
    </row>
    <row r="49" spans="1:8">
      <c r="A49" s="21"/>
      <c r="B49" s="22"/>
      <c r="C49" s="24"/>
      <c r="D49" s="24"/>
      <c r="E49" s="22"/>
      <c r="F49" s="22"/>
      <c r="G49" s="22"/>
      <c r="H49" s="22"/>
    </row>
    <row r="50" spans="1:8">
      <c r="A50" s="21"/>
      <c r="B50" s="22"/>
      <c r="C50" s="24"/>
      <c r="D50" s="24"/>
      <c r="E50" s="22"/>
      <c r="F50" s="22"/>
      <c r="G50" s="22"/>
      <c r="H50" s="22"/>
    </row>
    <row r="51" spans="1:8">
      <c r="A51" s="21"/>
      <c r="B51" s="22"/>
      <c r="C51" s="24"/>
      <c r="D51" s="24"/>
      <c r="E51" s="22"/>
      <c r="F51" s="22"/>
      <c r="G51" s="22"/>
      <c r="H51" s="22"/>
    </row>
    <row r="52" spans="1:8">
      <c r="A52" s="21"/>
      <c r="B52" s="22"/>
      <c r="C52" s="24"/>
      <c r="D52" s="24"/>
      <c r="E52" s="22"/>
      <c r="F52" s="22"/>
      <c r="G52" s="22"/>
      <c r="H52" s="22"/>
    </row>
    <row r="53" spans="1:8">
      <c r="A53" s="21"/>
      <c r="B53" s="22"/>
      <c r="C53" s="24"/>
      <c r="D53" s="24"/>
      <c r="E53" s="22"/>
      <c r="F53" s="22"/>
      <c r="G53" s="22"/>
      <c r="H53" s="22"/>
    </row>
    <row r="54" spans="1:8">
      <c r="A54" s="21"/>
      <c r="B54" s="22"/>
      <c r="C54" s="24"/>
      <c r="D54" s="24"/>
      <c r="E54" s="22"/>
      <c r="F54" s="22"/>
      <c r="G54" s="22"/>
      <c r="H54" s="22"/>
    </row>
    <row r="55" spans="1:8">
      <c r="A55" s="21"/>
      <c r="B55" s="22"/>
      <c r="C55" s="24"/>
      <c r="D55" s="24"/>
      <c r="E55" s="22"/>
      <c r="F55" s="22"/>
      <c r="G55" s="22"/>
      <c r="H55" s="22"/>
    </row>
    <row r="56" spans="1:8">
      <c r="A56" s="21"/>
      <c r="B56" s="22"/>
      <c r="C56" s="24"/>
      <c r="D56" s="24"/>
      <c r="E56" s="22"/>
      <c r="F56" s="22"/>
      <c r="G56" s="22"/>
      <c r="H56" s="22"/>
    </row>
    <row r="57" spans="1:8">
      <c r="A57" s="21"/>
      <c r="B57" s="22"/>
      <c r="C57" s="24"/>
      <c r="D57" s="24"/>
      <c r="E57" s="22"/>
      <c r="F57" s="22"/>
      <c r="G57" s="22"/>
      <c r="H57" s="22"/>
    </row>
    <row r="58" spans="1:8">
      <c r="A58" s="21"/>
      <c r="B58" s="22"/>
      <c r="C58" s="24"/>
      <c r="D58" s="24"/>
      <c r="E58" s="22"/>
      <c r="F58" s="22"/>
      <c r="G58" s="22"/>
      <c r="H58" s="22"/>
    </row>
    <row r="59" spans="1:8">
      <c r="A59" s="21"/>
      <c r="B59" s="22"/>
      <c r="C59" s="24"/>
      <c r="D59" s="24"/>
      <c r="E59" s="22"/>
      <c r="F59" s="22"/>
      <c r="G59" s="22"/>
      <c r="H59" s="22"/>
    </row>
    <row r="60" spans="1:8">
      <c r="A60" s="21"/>
      <c r="B60" s="22"/>
      <c r="C60" s="24"/>
      <c r="D60" s="24"/>
      <c r="E60" s="22"/>
      <c r="F60" s="22"/>
      <c r="G60" s="22"/>
      <c r="H60" s="22"/>
    </row>
    <row r="61" spans="1:8">
      <c r="A61" s="21"/>
      <c r="B61" s="22"/>
      <c r="C61" s="24"/>
      <c r="D61" s="24"/>
      <c r="E61" s="22"/>
      <c r="F61" s="22"/>
      <c r="G61" s="22"/>
      <c r="H61" s="22"/>
    </row>
    <row r="62" spans="1:8">
      <c r="A62" s="21"/>
      <c r="B62" s="22"/>
      <c r="C62" s="24"/>
      <c r="D62" s="24"/>
      <c r="E62" s="22"/>
      <c r="F62" s="22"/>
      <c r="G62" s="22"/>
      <c r="H62" s="22"/>
    </row>
    <row r="63" spans="1:8">
      <c r="A63" s="21"/>
      <c r="B63" s="22"/>
      <c r="C63" s="24"/>
      <c r="D63" s="24"/>
      <c r="E63" s="22"/>
      <c r="F63" s="22"/>
      <c r="G63" s="22"/>
      <c r="H63" s="22"/>
    </row>
    <row r="64" spans="1:8">
      <c r="A64" s="21"/>
      <c r="B64" s="22"/>
      <c r="C64" s="24"/>
      <c r="D64" s="24"/>
      <c r="E64" s="22"/>
      <c r="F64" s="22"/>
      <c r="G64" s="22"/>
      <c r="H64" s="22"/>
    </row>
    <row r="65" spans="1:8">
      <c r="A65" s="21"/>
      <c r="B65" s="22"/>
      <c r="C65" s="24"/>
      <c r="D65" s="24"/>
      <c r="E65" s="22"/>
      <c r="F65" s="22"/>
      <c r="G65" s="22"/>
      <c r="H65" s="22"/>
    </row>
    <row r="66" spans="1:8">
      <c r="A66" s="21"/>
      <c r="B66" s="22"/>
      <c r="C66" s="24"/>
      <c r="D66" s="24"/>
      <c r="E66" s="22"/>
      <c r="F66" s="22"/>
      <c r="G66" s="22"/>
      <c r="H66" s="22"/>
    </row>
    <row r="67" spans="1:8">
      <c r="A67" s="21"/>
      <c r="B67" s="22"/>
      <c r="C67" s="24"/>
      <c r="D67" s="24"/>
      <c r="E67" s="22"/>
      <c r="F67" s="22"/>
      <c r="G67" s="22"/>
      <c r="H67" s="22"/>
    </row>
    <row r="68" spans="1:8">
      <c r="A68" s="21"/>
      <c r="B68" s="22"/>
      <c r="C68" s="24"/>
      <c r="D68" s="24"/>
      <c r="E68" s="22"/>
      <c r="F68" s="22"/>
      <c r="G68" s="22"/>
      <c r="H68" s="22"/>
    </row>
    <row r="69" spans="1:8">
      <c r="A69" s="21"/>
      <c r="B69" s="22"/>
      <c r="C69" s="24"/>
      <c r="D69" s="24"/>
      <c r="E69" s="22"/>
      <c r="F69" s="22"/>
      <c r="G69" s="22"/>
      <c r="H69" s="22"/>
    </row>
    <row r="70" spans="1:8">
      <c r="A70" s="21"/>
      <c r="B70" s="22"/>
      <c r="C70" s="24"/>
      <c r="D70" s="24"/>
      <c r="E70" s="22"/>
      <c r="F70" s="22"/>
      <c r="G70" s="22"/>
      <c r="H70" s="22"/>
    </row>
    <row r="71" spans="1:8">
      <c r="A71" s="21"/>
      <c r="B71" s="22"/>
      <c r="C71" s="24"/>
      <c r="D71" s="24"/>
      <c r="E71" s="22"/>
      <c r="F71" s="22"/>
      <c r="G71" s="22"/>
      <c r="H71" s="22"/>
    </row>
    <row r="72" spans="1:8">
      <c r="A72" s="21"/>
      <c r="B72" s="22"/>
      <c r="C72" s="24"/>
      <c r="D72" s="24"/>
      <c r="E72" s="22"/>
      <c r="F72" s="22"/>
      <c r="G72" s="22"/>
      <c r="H72" s="22"/>
    </row>
    <row r="73" spans="1:8">
      <c r="A73" s="21"/>
      <c r="B73" s="22"/>
      <c r="C73" s="24"/>
      <c r="D73" s="24"/>
      <c r="E73" s="22"/>
      <c r="F73" s="22"/>
      <c r="G73" s="22"/>
      <c r="H73" s="22"/>
    </row>
    <row r="74" spans="1:8">
      <c r="A74" s="21"/>
      <c r="B74" s="22"/>
      <c r="C74" s="24"/>
      <c r="D74" s="24"/>
      <c r="E74" s="22"/>
      <c r="F74" s="22"/>
      <c r="G74" s="22"/>
      <c r="H74" s="22"/>
    </row>
    <row r="75" spans="1:8">
      <c r="A75" s="21"/>
      <c r="B75" s="22"/>
      <c r="C75" s="24"/>
      <c r="D75" s="24"/>
      <c r="E75" s="22"/>
      <c r="F75" s="22"/>
      <c r="G75" s="22"/>
      <c r="H75" s="22"/>
    </row>
    <row r="76" spans="1:8">
      <c r="A76" s="21"/>
      <c r="B76" s="22"/>
      <c r="C76" s="24"/>
      <c r="D76" s="24"/>
      <c r="E76" s="22"/>
      <c r="F76" s="22"/>
      <c r="G76" s="22"/>
      <c r="H76" s="22"/>
    </row>
    <row r="77" spans="1:8">
      <c r="A77" s="21"/>
      <c r="B77" s="22"/>
      <c r="C77" s="24"/>
      <c r="D77" s="24"/>
      <c r="E77" s="22"/>
      <c r="F77" s="22"/>
      <c r="G77" s="22"/>
      <c r="H77" s="22"/>
    </row>
    <row r="78" spans="1:8">
      <c r="A78" s="21"/>
      <c r="B78" s="22"/>
      <c r="C78" s="24"/>
      <c r="D78" s="24"/>
      <c r="E78" s="22"/>
      <c r="F78" s="22"/>
      <c r="G78" s="22"/>
      <c r="H78" s="22"/>
    </row>
    <row r="79" spans="1:8">
      <c r="A79" s="21"/>
      <c r="B79" s="22"/>
      <c r="C79" s="24"/>
      <c r="D79" s="24"/>
      <c r="E79" s="22"/>
      <c r="F79" s="22"/>
      <c r="G79" s="22"/>
      <c r="H79" s="22"/>
    </row>
    <row r="80" spans="1:8">
      <c r="A80" s="21"/>
      <c r="B80" s="22"/>
      <c r="C80" s="24"/>
      <c r="D80" s="24"/>
      <c r="E80" s="22"/>
      <c r="F80" s="22"/>
      <c r="G80" s="22"/>
      <c r="H80" s="22"/>
    </row>
    <row r="81" spans="1:8">
      <c r="A81" s="21"/>
      <c r="B81" s="22"/>
      <c r="C81" s="24"/>
      <c r="D81" s="24"/>
      <c r="E81" s="22"/>
      <c r="F81" s="22"/>
      <c r="G81" s="22"/>
      <c r="H81" s="22"/>
    </row>
    <row r="82" spans="1:8">
      <c r="A82" s="21"/>
      <c r="B82" s="22"/>
      <c r="C82" s="24"/>
      <c r="D82" s="24"/>
      <c r="E82" s="22"/>
      <c r="F82" s="22"/>
      <c r="G82" s="22"/>
      <c r="H82" s="22"/>
    </row>
    <row r="83" spans="1:8">
      <c r="A83" s="21"/>
      <c r="B83" s="22"/>
      <c r="C83" s="24"/>
      <c r="D83" s="24"/>
      <c r="E83" s="22"/>
      <c r="F83" s="22"/>
      <c r="G83" s="22"/>
      <c r="H83" s="22"/>
    </row>
    <row r="84" spans="1:8">
      <c r="A84" s="21"/>
      <c r="B84" s="22"/>
      <c r="C84" s="24"/>
      <c r="D84" s="24"/>
      <c r="E84" s="22"/>
      <c r="F84" s="22"/>
      <c r="G84" s="22"/>
      <c r="H84" s="22"/>
    </row>
    <row r="85" spans="1:8">
      <c r="A85" s="21"/>
      <c r="B85" s="22"/>
      <c r="C85" s="24"/>
      <c r="D85" s="24"/>
      <c r="E85" s="22"/>
      <c r="F85" s="22"/>
      <c r="G85" s="22"/>
      <c r="H85" s="22"/>
    </row>
    <row r="86" spans="1:8">
      <c r="A86" s="21"/>
      <c r="B86" s="22"/>
      <c r="C86" s="24"/>
      <c r="D86" s="24"/>
      <c r="E86" s="22"/>
      <c r="F86" s="22"/>
      <c r="G86" s="22"/>
      <c r="H86" s="22"/>
    </row>
    <row r="87" spans="1:8">
      <c r="A87" s="21"/>
      <c r="B87" s="22"/>
      <c r="C87" s="24"/>
      <c r="D87" s="24"/>
      <c r="E87" s="22"/>
      <c r="F87" s="22"/>
      <c r="G87" s="22"/>
      <c r="H87" s="22"/>
    </row>
    <row r="88" spans="1:8">
      <c r="A88" s="21"/>
      <c r="B88" s="22"/>
      <c r="C88" s="24"/>
      <c r="D88" s="24"/>
      <c r="E88" s="22"/>
      <c r="F88" s="22"/>
      <c r="G88" s="22"/>
      <c r="H88" s="22"/>
    </row>
    <row r="89" spans="1:8">
      <c r="A89" s="21"/>
      <c r="B89" s="22"/>
      <c r="C89" s="24"/>
      <c r="D89" s="24"/>
      <c r="E89" s="22"/>
      <c r="F89" s="22"/>
      <c r="G89" s="22"/>
      <c r="H89" s="22"/>
    </row>
    <row r="90" spans="1:8">
      <c r="A90" s="21"/>
      <c r="B90" s="22"/>
      <c r="C90" s="24"/>
      <c r="D90" s="24"/>
      <c r="E90" s="22"/>
      <c r="F90" s="22"/>
      <c r="G90" s="22"/>
      <c r="H90" s="22"/>
    </row>
    <row r="91" spans="1:8">
      <c r="A91" s="21"/>
      <c r="B91" s="22"/>
      <c r="C91" s="24"/>
      <c r="D91" s="24"/>
      <c r="E91" s="22"/>
      <c r="F91" s="22"/>
      <c r="G91" s="22"/>
      <c r="H91" s="22"/>
    </row>
    <row r="92" spans="1:8">
      <c r="A92" s="21"/>
      <c r="B92" s="22"/>
      <c r="C92" s="24"/>
      <c r="D92" s="24"/>
      <c r="E92" s="22"/>
      <c r="F92" s="22"/>
      <c r="G92" s="22"/>
      <c r="H92" s="22"/>
    </row>
    <row r="93" spans="1:8">
      <c r="A93" s="21"/>
      <c r="B93" s="22"/>
      <c r="C93" s="24"/>
      <c r="D93" s="24"/>
      <c r="E93" s="22"/>
      <c r="F93" s="22"/>
      <c r="G93" s="22"/>
      <c r="H93" s="22"/>
    </row>
    <row r="94" spans="1:8">
      <c r="A94" s="21"/>
      <c r="B94" s="22"/>
      <c r="C94" s="24"/>
      <c r="D94" s="24"/>
      <c r="E94" s="22"/>
      <c r="F94" s="22"/>
      <c r="G94" s="22"/>
      <c r="H94" s="22"/>
    </row>
    <row r="95" spans="1:8">
      <c r="A95" s="21"/>
      <c r="B95" s="22"/>
      <c r="C95" s="24"/>
      <c r="D95" s="24"/>
      <c r="E95" s="22"/>
      <c r="F95" s="22"/>
      <c r="G95" s="22"/>
      <c r="H95" s="22"/>
    </row>
    <row r="96" spans="1:8">
      <c r="A96" s="21"/>
      <c r="B96" s="22"/>
      <c r="C96" s="24"/>
      <c r="D96" s="24"/>
      <c r="E96" s="22"/>
      <c r="F96" s="22"/>
      <c r="G96" s="22"/>
      <c r="H96" s="22"/>
    </row>
    <row r="97" spans="1:8">
      <c r="A97" s="21"/>
      <c r="B97" s="22"/>
      <c r="C97" s="24"/>
      <c r="D97" s="24"/>
      <c r="E97" s="22"/>
      <c r="F97" s="22"/>
      <c r="G97" s="22"/>
      <c r="H97" s="22"/>
    </row>
    <row r="98" spans="1:8">
      <c r="A98" s="21"/>
      <c r="B98" s="22"/>
      <c r="C98" s="24"/>
      <c r="D98" s="24"/>
      <c r="E98" s="22"/>
      <c r="F98" s="22"/>
      <c r="G98" s="22"/>
      <c r="H98" s="22"/>
    </row>
    <row r="99" spans="1:8">
      <c r="A99" s="21"/>
      <c r="B99" s="22"/>
      <c r="C99" s="24"/>
      <c r="D99" s="24"/>
      <c r="E99" s="22"/>
      <c r="F99" s="22"/>
      <c r="G99" s="22"/>
      <c r="H99" s="22"/>
    </row>
    <row r="100" spans="1:8">
      <c r="A100" s="21"/>
      <c r="B100" s="22"/>
      <c r="C100" s="24"/>
      <c r="D100" s="24"/>
      <c r="E100" s="22"/>
      <c r="F100" s="22"/>
      <c r="G100" s="22"/>
      <c r="H100" s="22"/>
    </row>
    <row r="101" spans="1:8">
      <c r="A101" s="21"/>
      <c r="B101" s="22"/>
      <c r="C101" s="24"/>
      <c r="D101" s="24"/>
      <c r="E101" s="22"/>
      <c r="F101" s="22"/>
      <c r="G101" s="22"/>
      <c r="H101" s="22"/>
    </row>
    <row r="102" spans="1:8">
      <c r="A102" s="21"/>
      <c r="B102" s="22"/>
      <c r="C102" s="24"/>
      <c r="D102" s="24"/>
      <c r="E102" s="22"/>
      <c r="F102" s="22"/>
      <c r="G102" s="22"/>
      <c r="H102" s="22"/>
    </row>
    <row r="103" spans="1:8">
      <c r="A103" s="21"/>
      <c r="B103" s="22"/>
      <c r="C103" s="24"/>
      <c r="D103" s="24"/>
      <c r="E103" s="22"/>
      <c r="F103" s="22"/>
      <c r="G103" s="22"/>
      <c r="H103" s="22"/>
    </row>
    <row r="104" spans="1:8">
      <c r="A104" s="21"/>
      <c r="B104" s="22"/>
      <c r="C104" s="24"/>
      <c r="D104" s="24"/>
      <c r="E104" s="22"/>
      <c r="F104" s="22"/>
      <c r="G104" s="22"/>
      <c r="H104" s="22"/>
    </row>
    <row r="105" spans="1:8">
      <c r="A105" s="21"/>
      <c r="B105" s="22"/>
      <c r="C105" s="24"/>
      <c r="D105" s="24"/>
      <c r="E105" s="22"/>
      <c r="F105" s="22"/>
      <c r="G105" s="22"/>
      <c r="H105" s="22"/>
    </row>
    <row r="106" spans="1:8">
      <c r="A106" s="21"/>
      <c r="B106" s="22"/>
      <c r="C106" s="24"/>
      <c r="D106" s="24"/>
      <c r="E106" s="22"/>
      <c r="F106" s="22"/>
      <c r="G106" s="22"/>
      <c r="H106" s="22"/>
    </row>
    <row r="107" spans="1:8">
      <c r="A107" s="21"/>
      <c r="B107" s="22"/>
      <c r="C107" s="24"/>
      <c r="D107" s="24"/>
      <c r="E107" s="22"/>
      <c r="F107" s="22"/>
      <c r="G107" s="22"/>
      <c r="H107" s="22"/>
    </row>
    <row r="108" spans="1:8">
      <c r="A108" s="21"/>
      <c r="B108" s="22"/>
      <c r="C108" s="24"/>
      <c r="D108" s="24"/>
      <c r="E108" s="22"/>
      <c r="F108" s="22"/>
      <c r="G108" s="22"/>
      <c r="H108" s="22"/>
    </row>
    <row r="109" spans="1:8">
      <c r="A109" s="21"/>
      <c r="B109" s="22"/>
      <c r="C109" s="24"/>
      <c r="D109" s="24"/>
      <c r="E109" s="22"/>
      <c r="F109" s="22"/>
      <c r="G109" s="22"/>
      <c r="H109" s="22"/>
    </row>
    <row r="110" spans="1:8">
      <c r="A110" s="21"/>
      <c r="B110" s="22"/>
      <c r="C110" s="24"/>
      <c r="D110" s="24"/>
      <c r="E110" s="22"/>
      <c r="F110" s="22"/>
      <c r="G110" s="22"/>
      <c r="H110" s="22"/>
    </row>
    <row r="111" spans="1:8">
      <c r="A111" s="21"/>
      <c r="B111" s="22"/>
      <c r="C111" s="24"/>
      <c r="D111" s="24"/>
      <c r="E111" s="22"/>
      <c r="F111" s="22"/>
      <c r="G111" s="22"/>
      <c r="H111" s="22"/>
    </row>
    <row r="112" spans="1:8">
      <c r="A112" s="21"/>
      <c r="B112" s="22"/>
      <c r="C112" s="24"/>
      <c r="D112" s="24"/>
      <c r="E112" s="22"/>
      <c r="F112" s="22"/>
      <c r="G112" s="22"/>
      <c r="H112" s="22"/>
    </row>
    <row r="113" spans="1:8">
      <c r="A113" s="21"/>
      <c r="B113" s="22"/>
      <c r="C113" s="24"/>
      <c r="D113" s="24"/>
      <c r="E113" s="22"/>
      <c r="F113" s="22"/>
      <c r="G113" s="22"/>
      <c r="H113" s="22"/>
    </row>
    <row r="114" spans="1:8">
      <c r="A114" s="21"/>
      <c r="B114" s="22"/>
      <c r="C114" s="24"/>
      <c r="D114" s="24"/>
      <c r="E114" s="22"/>
      <c r="F114" s="22"/>
      <c r="G114" s="22"/>
      <c r="H114" s="22"/>
    </row>
    <row r="115" spans="1:8">
      <c r="A115" s="21"/>
      <c r="B115" s="22"/>
      <c r="C115" s="24"/>
      <c r="D115" s="24"/>
      <c r="E115" s="22"/>
      <c r="F115" s="22"/>
      <c r="G115" s="22"/>
      <c r="H115" s="22"/>
    </row>
    <row r="116" spans="1:8">
      <c r="A116" s="21"/>
      <c r="B116" s="22"/>
      <c r="C116" s="24"/>
      <c r="D116" s="24"/>
      <c r="E116" s="22"/>
      <c r="F116" s="22"/>
      <c r="G116" s="22"/>
      <c r="H116" s="22"/>
    </row>
    <row r="117" spans="1:8">
      <c r="A117" s="21"/>
      <c r="B117" s="22"/>
      <c r="C117" s="24"/>
      <c r="D117" s="24"/>
      <c r="E117" s="22"/>
      <c r="F117" s="22"/>
      <c r="G117" s="22"/>
      <c r="H117" s="22"/>
    </row>
    <row r="118" spans="1:8">
      <c r="A118" s="21"/>
      <c r="B118" s="22"/>
      <c r="C118" s="24"/>
      <c r="D118" s="24"/>
      <c r="E118" s="22"/>
      <c r="F118" s="22"/>
      <c r="G118" s="22"/>
      <c r="H118" s="22"/>
    </row>
    <row r="119" spans="1:8">
      <c r="A119" s="21"/>
      <c r="B119" s="22"/>
      <c r="C119" s="24"/>
      <c r="D119" s="24"/>
      <c r="E119" s="22"/>
      <c r="F119" s="22"/>
      <c r="G119" s="22"/>
      <c r="H119" s="22"/>
    </row>
    <row r="120" spans="1:8">
      <c r="A120" s="21"/>
      <c r="B120" s="22"/>
      <c r="C120" s="24"/>
      <c r="D120" s="24"/>
      <c r="E120" s="22"/>
      <c r="F120" s="22"/>
      <c r="G120" s="22"/>
      <c r="H120" s="22"/>
    </row>
    <row r="121" spans="1:8">
      <c r="A121" s="21"/>
      <c r="B121" s="22"/>
      <c r="C121" s="24"/>
      <c r="D121" s="24"/>
      <c r="E121" s="22"/>
      <c r="F121" s="22"/>
      <c r="G121" s="22"/>
      <c r="H121" s="22"/>
    </row>
    <row r="122" spans="1:8">
      <c r="A122" s="21"/>
      <c r="B122" s="22"/>
      <c r="C122" s="24"/>
      <c r="D122" s="24"/>
      <c r="E122" s="22"/>
      <c r="F122" s="22"/>
      <c r="G122" s="22"/>
      <c r="H122" s="22"/>
    </row>
    <row r="123" spans="1:8">
      <c r="A123" s="21"/>
      <c r="B123" s="22"/>
      <c r="C123" s="24"/>
      <c r="D123" s="24"/>
      <c r="E123" s="22"/>
      <c r="F123" s="22"/>
      <c r="G123" s="22"/>
      <c r="H123" s="22"/>
    </row>
    <row r="124" spans="1:8">
      <c r="A124" s="21"/>
      <c r="B124" s="22"/>
      <c r="C124" s="24"/>
      <c r="D124" s="24"/>
      <c r="E124" s="22"/>
      <c r="F124" s="22"/>
      <c r="G124" s="22"/>
      <c r="H124" s="22"/>
    </row>
    <row r="125" spans="1:8">
      <c r="A125" s="21"/>
      <c r="B125" s="22"/>
      <c r="C125" s="24"/>
      <c r="D125" s="24"/>
      <c r="E125" s="22"/>
      <c r="F125" s="22"/>
      <c r="G125" s="22"/>
      <c r="H125" s="22"/>
    </row>
    <row r="126" spans="1:8">
      <c r="A126" s="21"/>
      <c r="B126" s="22"/>
      <c r="C126" s="24"/>
      <c r="D126" s="24"/>
      <c r="E126" s="22"/>
      <c r="F126" s="22"/>
      <c r="G126" s="22"/>
      <c r="H126" s="22"/>
    </row>
    <row r="127" spans="1:8">
      <c r="A127" s="21"/>
      <c r="B127" s="22"/>
      <c r="C127" s="24"/>
      <c r="D127" s="24"/>
      <c r="E127" s="22"/>
      <c r="F127" s="22"/>
      <c r="G127" s="22"/>
      <c r="H127" s="22"/>
    </row>
    <row r="128" spans="1:8">
      <c r="A128" s="21"/>
      <c r="B128" s="22"/>
      <c r="C128" s="24"/>
      <c r="D128" s="24"/>
      <c r="E128" s="22"/>
      <c r="F128" s="22"/>
      <c r="G128" s="22"/>
      <c r="H128" s="22"/>
    </row>
    <row r="129" spans="1:8">
      <c r="A129" s="21"/>
      <c r="B129" s="22"/>
      <c r="C129" s="24"/>
      <c r="D129" s="24"/>
      <c r="E129" s="22"/>
      <c r="F129" s="22"/>
      <c r="G129" s="22"/>
      <c r="H129" s="22"/>
    </row>
    <row r="130" spans="1:8">
      <c r="A130" s="21"/>
      <c r="B130" s="22"/>
      <c r="C130" s="24"/>
      <c r="D130" s="24"/>
      <c r="E130" s="22"/>
      <c r="F130" s="22"/>
      <c r="G130" s="22"/>
      <c r="H130" s="22"/>
    </row>
    <row r="131" spans="1:8">
      <c r="A131" s="21"/>
      <c r="B131" s="22"/>
      <c r="C131" s="24"/>
      <c r="D131" s="24"/>
      <c r="E131" s="22"/>
      <c r="F131" s="22"/>
      <c r="G131" s="22"/>
      <c r="H131" s="22"/>
    </row>
    <row r="132" spans="1:8">
      <c r="A132" s="21"/>
      <c r="B132" s="22"/>
      <c r="C132" s="24"/>
      <c r="D132" s="24"/>
      <c r="E132" s="22"/>
      <c r="F132" s="22"/>
      <c r="G132" s="22"/>
      <c r="H132" s="22"/>
    </row>
    <row r="133" spans="1:8">
      <c r="A133" s="21"/>
      <c r="B133" s="22"/>
      <c r="C133" s="24"/>
      <c r="D133" s="24"/>
      <c r="E133" s="22"/>
      <c r="F133" s="22"/>
      <c r="G133" s="22"/>
      <c r="H133" s="22"/>
    </row>
    <row r="134" spans="1:8">
      <c r="A134" s="21"/>
      <c r="B134" s="22"/>
      <c r="C134" s="24"/>
      <c r="D134" s="24"/>
      <c r="E134" s="22"/>
      <c r="F134" s="22"/>
      <c r="G134" s="22"/>
      <c r="H134" s="22"/>
    </row>
    <row r="135" spans="1:8">
      <c r="A135" s="21"/>
      <c r="B135" s="22"/>
      <c r="C135" s="24"/>
      <c r="D135" s="24"/>
      <c r="E135" s="22"/>
      <c r="F135" s="22"/>
      <c r="G135" s="22"/>
      <c r="H135" s="22"/>
    </row>
    <row r="136" spans="1:8">
      <c r="A136" s="21"/>
      <c r="B136" s="22"/>
      <c r="C136" s="24"/>
      <c r="D136" s="24"/>
      <c r="E136" s="22"/>
      <c r="F136" s="22"/>
      <c r="G136" s="22"/>
      <c r="H136" s="22"/>
    </row>
    <row r="137" spans="1:8">
      <c r="A137" s="21"/>
      <c r="B137" s="22"/>
      <c r="C137" s="24"/>
      <c r="D137" s="24"/>
      <c r="E137" s="22"/>
      <c r="F137" s="22"/>
      <c r="G137" s="22"/>
      <c r="H137" s="22"/>
    </row>
    <row r="138" spans="1:8">
      <c r="A138" s="21"/>
      <c r="B138" s="22"/>
      <c r="C138" s="24"/>
      <c r="D138" s="24"/>
      <c r="E138" s="22"/>
      <c r="F138" s="22"/>
      <c r="G138" s="22"/>
      <c r="H138" s="22"/>
    </row>
    <row r="139" spans="1:8">
      <c r="A139" s="21"/>
      <c r="B139" s="22"/>
      <c r="C139" s="24"/>
      <c r="D139" s="24"/>
      <c r="E139" s="22"/>
      <c r="F139" s="22"/>
      <c r="G139" s="22"/>
      <c r="H139" s="22"/>
    </row>
    <row r="140" spans="1:8">
      <c r="A140" s="21"/>
      <c r="B140" s="22"/>
      <c r="C140" s="24"/>
      <c r="D140" s="24"/>
      <c r="E140" s="22"/>
      <c r="F140" s="22"/>
      <c r="G140" s="22"/>
      <c r="H140" s="22"/>
    </row>
    <row r="141" spans="1:8">
      <c r="A141" s="21"/>
      <c r="B141" s="22"/>
      <c r="C141" s="24"/>
      <c r="D141" s="24"/>
      <c r="E141" s="22"/>
      <c r="F141" s="22"/>
      <c r="G141" s="22"/>
      <c r="H141" s="22"/>
    </row>
    <row r="142" spans="1:8">
      <c r="A142" s="21"/>
      <c r="B142" s="22"/>
      <c r="C142" s="24"/>
      <c r="D142" s="24"/>
      <c r="E142" s="22"/>
      <c r="F142" s="22"/>
      <c r="G142" s="22"/>
      <c r="H142" s="22"/>
    </row>
    <row r="143" spans="1:8">
      <c r="A143" s="21"/>
      <c r="B143" s="22"/>
      <c r="C143" s="24"/>
      <c r="D143" s="24"/>
      <c r="E143" s="22"/>
      <c r="F143" s="22"/>
      <c r="G143" s="22"/>
      <c r="H143" s="22"/>
    </row>
    <row r="144" spans="1:8">
      <c r="A144" s="21"/>
      <c r="B144" s="22"/>
      <c r="C144" s="24"/>
      <c r="D144" s="24"/>
      <c r="E144" s="22"/>
      <c r="F144" s="22"/>
      <c r="G144" s="22"/>
      <c r="H144" s="22"/>
    </row>
    <row r="145" spans="1:8">
      <c r="A145" s="21"/>
      <c r="B145" s="22"/>
      <c r="C145" s="24"/>
      <c r="D145" s="24"/>
      <c r="E145" s="22"/>
      <c r="F145" s="22"/>
      <c r="G145" s="22"/>
      <c r="H145" s="22"/>
    </row>
    <row r="146" spans="1:8">
      <c r="A146" s="21"/>
      <c r="B146" s="22"/>
      <c r="C146" s="24"/>
      <c r="D146" s="24"/>
      <c r="E146" s="22"/>
      <c r="F146" s="22"/>
      <c r="G146" s="22"/>
      <c r="H146" s="22"/>
    </row>
    <row r="147" spans="1:8">
      <c r="A147" s="21"/>
      <c r="B147" s="22"/>
      <c r="C147" s="24"/>
      <c r="D147" s="24"/>
      <c r="E147" s="22"/>
      <c r="F147" s="22"/>
      <c r="G147" s="22"/>
      <c r="H147" s="22"/>
    </row>
    <row r="148" spans="1:8">
      <c r="A148" s="21"/>
      <c r="B148" s="22"/>
      <c r="C148" s="24"/>
      <c r="D148" s="24"/>
      <c r="E148" s="22"/>
      <c r="F148" s="22"/>
      <c r="G148" s="22"/>
      <c r="H148" s="22"/>
    </row>
    <row r="149" spans="1:8">
      <c r="A149" s="21"/>
      <c r="B149" s="22"/>
      <c r="C149" s="24"/>
      <c r="D149" s="24"/>
      <c r="E149" s="22"/>
      <c r="F149" s="22"/>
      <c r="G149" s="22"/>
      <c r="H149" s="22"/>
    </row>
    <row r="150" spans="1:8">
      <c r="A150" s="21"/>
      <c r="B150" s="22"/>
      <c r="C150" s="24"/>
      <c r="D150" s="24"/>
      <c r="E150" s="22"/>
      <c r="F150" s="22"/>
      <c r="G150" s="22"/>
      <c r="H150" s="22"/>
    </row>
    <row r="151" spans="1:8">
      <c r="A151" s="21"/>
      <c r="B151" s="22"/>
      <c r="C151" s="24"/>
      <c r="D151" s="24"/>
      <c r="E151" s="22"/>
      <c r="F151" s="22"/>
      <c r="G151" s="22"/>
      <c r="H151" s="22"/>
    </row>
    <row r="152" spans="1:8">
      <c r="A152" s="21"/>
      <c r="B152" s="22"/>
      <c r="C152" s="24"/>
      <c r="D152" s="24"/>
      <c r="E152" s="22"/>
      <c r="F152" s="22"/>
      <c r="G152" s="22"/>
      <c r="H152" s="22"/>
    </row>
    <row r="153" spans="1:8">
      <c r="A153" s="21"/>
      <c r="B153" s="22"/>
      <c r="C153" s="24"/>
      <c r="D153" s="24"/>
      <c r="E153" s="22"/>
      <c r="F153" s="22"/>
      <c r="G153" s="22"/>
      <c r="H153" s="22"/>
    </row>
    <row r="154" spans="1:8">
      <c r="A154" s="21"/>
      <c r="B154" s="22"/>
      <c r="C154" s="24"/>
      <c r="D154" s="24"/>
      <c r="E154" s="22"/>
      <c r="F154" s="22"/>
      <c r="G154" s="22"/>
      <c r="H154" s="22"/>
    </row>
    <row r="155" spans="1:8">
      <c r="A155" s="21"/>
      <c r="B155" s="22"/>
      <c r="C155" s="24"/>
      <c r="D155" s="24"/>
      <c r="E155" s="22"/>
      <c r="F155" s="22"/>
      <c r="G155" s="22"/>
      <c r="H155" s="22"/>
    </row>
    <row r="156" spans="1:8">
      <c r="A156" s="21"/>
      <c r="B156" s="22"/>
      <c r="C156" s="24"/>
      <c r="D156" s="24"/>
      <c r="E156" s="22"/>
      <c r="F156" s="22"/>
      <c r="G156" s="22"/>
      <c r="H156" s="22"/>
    </row>
    <row r="157" spans="1:8">
      <c r="A157" s="21"/>
      <c r="B157" s="22"/>
      <c r="C157" s="24"/>
      <c r="D157" s="24"/>
      <c r="E157" s="22"/>
      <c r="F157" s="22"/>
      <c r="G157" s="22"/>
      <c r="H157" s="22"/>
    </row>
    <row r="158" spans="1:8">
      <c r="A158" s="21"/>
      <c r="B158" s="22"/>
      <c r="C158" s="24"/>
      <c r="D158" s="24"/>
      <c r="E158" s="22"/>
      <c r="F158" s="22"/>
      <c r="G158" s="22"/>
      <c r="H158" s="22"/>
    </row>
    <row r="159" spans="1:8">
      <c r="A159" s="21"/>
      <c r="B159" s="22"/>
      <c r="C159" s="24"/>
      <c r="D159" s="24"/>
      <c r="E159" s="22"/>
      <c r="F159" s="22"/>
      <c r="G159" s="22"/>
      <c r="H159" s="22"/>
    </row>
    <row r="160" spans="1:8">
      <c r="A160" s="21"/>
      <c r="B160" s="22"/>
      <c r="C160" s="24"/>
      <c r="D160" s="24"/>
      <c r="E160" s="22"/>
      <c r="F160" s="22"/>
      <c r="G160" s="22"/>
      <c r="H160" s="22"/>
    </row>
    <row r="161" spans="1:8">
      <c r="A161" s="21"/>
      <c r="B161" s="22"/>
      <c r="C161" s="24"/>
      <c r="D161" s="24"/>
      <c r="E161" s="22"/>
      <c r="F161" s="22"/>
      <c r="G161" s="22"/>
      <c r="H161" s="22"/>
    </row>
    <row r="162" spans="1:8">
      <c r="A162" s="21"/>
      <c r="B162" s="22"/>
      <c r="C162" s="24"/>
      <c r="D162" s="24"/>
      <c r="E162" s="22"/>
      <c r="F162" s="22"/>
      <c r="G162" s="22"/>
      <c r="H162" s="22"/>
    </row>
    <row r="163" spans="1:8">
      <c r="A163" s="21"/>
      <c r="B163" s="22"/>
      <c r="C163" s="24"/>
      <c r="D163" s="24"/>
      <c r="E163" s="22"/>
      <c r="F163" s="22"/>
      <c r="G163" s="22"/>
      <c r="H163" s="22"/>
    </row>
    <row r="164" spans="1:8">
      <c r="A164" s="21"/>
      <c r="B164" s="22"/>
      <c r="C164" s="24"/>
      <c r="D164" s="24"/>
      <c r="E164" s="22"/>
      <c r="F164" s="22"/>
      <c r="G164" s="22"/>
      <c r="H164" s="22"/>
    </row>
    <row r="165" spans="1:8">
      <c r="A165" s="21"/>
      <c r="B165" s="22"/>
      <c r="C165" s="24"/>
      <c r="D165" s="24"/>
      <c r="E165" s="22"/>
      <c r="F165" s="22"/>
      <c r="G165" s="22"/>
      <c r="H165" s="22"/>
    </row>
    <row r="166" spans="1:8">
      <c r="A166" s="21"/>
      <c r="B166" s="22"/>
      <c r="C166" s="24"/>
      <c r="D166" s="24"/>
      <c r="E166" s="22"/>
      <c r="F166" s="22"/>
      <c r="G166" s="22"/>
      <c r="H166" s="22"/>
    </row>
    <row r="167" spans="1:8">
      <c r="A167" s="21"/>
      <c r="B167" s="22"/>
      <c r="C167" s="24"/>
      <c r="D167" s="24"/>
      <c r="E167" s="22"/>
      <c r="F167" s="22"/>
      <c r="G167" s="22"/>
      <c r="H167" s="22"/>
    </row>
    <row r="168" spans="1:8">
      <c r="A168" s="21"/>
      <c r="B168" s="22"/>
      <c r="C168" s="24"/>
      <c r="D168" s="24"/>
      <c r="E168" s="22"/>
      <c r="F168" s="22"/>
      <c r="G168" s="22"/>
      <c r="H168" s="22"/>
    </row>
    <row r="169" spans="1:8">
      <c r="A169" s="21"/>
      <c r="B169" s="22"/>
      <c r="C169" s="24"/>
      <c r="D169" s="24"/>
      <c r="E169" s="22"/>
      <c r="F169" s="22"/>
      <c r="G169" s="22"/>
      <c r="H169" s="22"/>
    </row>
    <row r="170" spans="1:8">
      <c r="A170" s="21"/>
      <c r="B170" s="22"/>
      <c r="C170" s="24"/>
      <c r="D170" s="24"/>
      <c r="E170" s="22"/>
      <c r="F170" s="22"/>
      <c r="G170" s="22"/>
      <c r="H170" s="22"/>
    </row>
    <row r="171" spans="1:8">
      <c r="A171" s="21"/>
      <c r="B171" s="22"/>
      <c r="C171" s="24"/>
      <c r="D171" s="24"/>
      <c r="E171" s="22"/>
      <c r="F171" s="22"/>
      <c r="G171" s="22"/>
      <c r="H171" s="22"/>
    </row>
    <row r="172" spans="1:8">
      <c r="A172" s="21"/>
      <c r="B172" s="22"/>
      <c r="C172" s="24"/>
      <c r="D172" s="24"/>
      <c r="E172" s="22"/>
      <c r="F172" s="22"/>
      <c r="G172" s="22"/>
      <c r="H172" s="22"/>
    </row>
    <row r="173" spans="1:8">
      <c r="A173" s="21"/>
      <c r="B173" s="22"/>
      <c r="C173" s="24"/>
      <c r="D173" s="24"/>
      <c r="E173" s="22"/>
      <c r="F173" s="22"/>
      <c r="G173" s="22"/>
      <c r="H173" s="22"/>
    </row>
    <row r="174" spans="1:8">
      <c r="A174" s="21"/>
      <c r="B174" s="22"/>
      <c r="C174" s="24"/>
      <c r="D174" s="24"/>
      <c r="E174" s="22"/>
      <c r="F174" s="22"/>
      <c r="G174" s="22"/>
      <c r="H174" s="22"/>
    </row>
    <row r="175" spans="1:8">
      <c r="A175" s="21"/>
      <c r="B175" s="22"/>
      <c r="C175" s="24"/>
      <c r="D175" s="24"/>
      <c r="E175" s="22"/>
      <c r="F175" s="22"/>
      <c r="G175" s="22"/>
      <c r="H175" s="22"/>
    </row>
    <row r="176" spans="1:8">
      <c r="A176" s="21"/>
      <c r="B176" s="22"/>
      <c r="C176" s="24"/>
      <c r="D176" s="24"/>
      <c r="E176" s="22"/>
      <c r="F176" s="22"/>
      <c r="G176" s="22"/>
      <c r="H176" s="22"/>
    </row>
    <row r="177" spans="1:8">
      <c r="A177" s="21"/>
      <c r="B177" s="22"/>
      <c r="C177" s="24"/>
      <c r="D177" s="24"/>
      <c r="E177" s="22"/>
      <c r="F177" s="22"/>
      <c r="G177" s="22"/>
      <c r="H177" s="22"/>
    </row>
    <row r="178" spans="1:8">
      <c r="A178" s="21"/>
      <c r="B178" s="22"/>
      <c r="C178" s="24"/>
      <c r="D178" s="24"/>
      <c r="E178" s="22"/>
      <c r="F178" s="22"/>
      <c r="G178" s="22"/>
      <c r="H178" s="22"/>
    </row>
    <row r="179" spans="1:8">
      <c r="A179" s="21"/>
      <c r="B179" s="22"/>
      <c r="C179" s="24"/>
      <c r="D179" s="24"/>
      <c r="E179" s="22"/>
      <c r="F179" s="22"/>
      <c r="G179" s="22"/>
      <c r="H179" s="22"/>
    </row>
    <row r="180" spans="1:8">
      <c r="A180" s="21"/>
      <c r="B180" s="22"/>
      <c r="C180" s="24"/>
      <c r="D180" s="24"/>
      <c r="E180" s="22"/>
      <c r="F180" s="22"/>
      <c r="G180" s="22"/>
      <c r="H180" s="22"/>
    </row>
    <row r="181" spans="1:8">
      <c r="A181" s="21"/>
      <c r="B181" s="22"/>
      <c r="C181" s="24"/>
      <c r="D181" s="24"/>
      <c r="E181" s="22"/>
      <c r="F181" s="22"/>
      <c r="G181" s="22"/>
      <c r="H181" s="22"/>
    </row>
    <row r="182" spans="1:8">
      <c r="A182" s="21"/>
      <c r="B182" s="22"/>
      <c r="C182" s="24"/>
      <c r="D182" s="24"/>
      <c r="E182" s="22"/>
      <c r="F182" s="22"/>
      <c r="G182" s="22"/>
      <c r="H182" s="22"/>
    </row>
    <row r="183" spans="1:8">
      <c r="A183" s="21"/>
      <c r="B183" s="22"/>
      <c r="C183" s="24"/>
      <c r="D183" s="24"/>
      <c r="E183" s="22"/>
      <c r="F183" s="22"/>
      <c r="G183" s="22"/>
      <c r="H183" s="22"/>
    </row>
    <row r="184" spans="1:8">
      <c r="A184" s="21"/>
      <c r="B184" s="22"/>
      <c r="C184" s="24"/>
      <c r="D184" s="24"/>
      <c r="E184" s="22"/>
      <c r="F184" s="22"/>
      <c r="G184" s="22"/>
      <c r="H184" s="22"/>
    </row>
    <row r="185" spans="1:8">
      <c r="A185" s="21"/>
      <c r="B185" s="22"/>
      <c r="C185" s="24"/>
      <c r="D185" s="24"/>
      <c r="E185" s="22"/>
      <c r="F185" s="22"/>
      <c r="G185" s="22"/>
      <c r="H185" s="22"/>
    </row>
    <row r="186" spans="1:8">
      <c r="A186" s="21"/>
      <c r="B186" s="22"/>
      <c r="C186" s="24"/>
      <c r="D186" s="24"/>
      <c r="E186" s="22"/>
      <c r="F186" s="22"/>
      <c r="G186" s="22"/>
      <c r="H186" s="22"/>
    </row>
    <row r="187" spans="1:8">
      <c r="A187" s="21"/>
      <c r="B187" s="22"/>
      <c r="C187" s="24"/>
      <c r="D187" s="24"/>
      <c r="E187" s="22"/>
      <c r="F187" s="22"/>
      <c r="G187" s="22"/>
      <c r="H187" s="22"/>
    </row>
    <row r="188" spans="1:8">
      <c r="A188" s="21"/>
      <c r="B188" s="22"/>
      <c r="C188" s="24"/>
      <c r="D188" s="24"/>
      <c r="E188" s="22"/>
      <c r="F188" s="22"/>
      <c r="G188" s="22"/>
      <c r="H188" s="22"/>
    </row>
    <row r="189" spans="1:8">
      <c r="A189" s="21"/>
      <c r="B189" s="22"/>
      <c r="C189" s="24"/>
      <c r="D189" s="24"/>
      <c r="E189" s="22"/>
      <c r="F189" s="22"/>
      <c r="G189" s="22"/>
      <c r="H189" s="22"/>
    </row>
    <row r="190" spans="1:8">
      <c r="A190" s="21"/>
      <c r="B190" s="22"/>
      <c r="C190" s="24"/>
      <c r="D190" s="24"/>
      <c r="E190" s="22"/>
      <c r="F190" s="22"/>
      <c r="G190" s="22"/>
      <c r="H190" s="22"/>
    </row>
    <row r="191" spans="1:8">
      <c r="A191" s="21"/>
      <c r="B191" s="22"/>
      <c r="C191" s="24"/>
      <c r="D191" s="24"/>
      <c r="E191" s="22"/>
      <c r="F191" s="22"/>
      <c r="G191" s="22"/>
      <c r="H191" s="22"/>
    </row>
    <row r="192" spans="1:8">
      <c r="A192" s="21"/>
      <c r="B192" s="22"/>
      <c r="C192" s="24"/>
      <c r="D192" s="24"/>
      <c r="E192" s="22"/>
      <c r="F192" s="22"/>
      <c r="G192" s="22"/>
      <c r="H192" s="22"/>
    </row>
    <row r="193" spans="1:8">
      <c r="A193" s="21"/>
      <c r="B193" s="22"/>
      <c r="C193" s="24"/>
      <c r="D193" s="24"/>
      <c r="E193" s="22"/>
      <c r="F193" s="22"/>
      <c r="G193" s="22"/>
      <c r="H193" s="22"/>
    </row>
    <row r="194" spans="1:8">
      <c r="A194" s="21"/>
      <c r="B194" s="22"/>
      <c r="C194" s="24"/>
      <c r="D194" s="24"/>
      <c r="E194" s="22"/>
      <c r="F194" s="22"/>
      <c r="G194" s="22"/>
      <c r="H194" s="22"/>
    </row>
    <row r="195" spans="1:8">
      <c r="A195" s="21"/>
      <c r="B195" s="22"/>
      <c r="C195" s="24"/>
      <c r="D195" s="24"/>
      <c r="E195" s="22"/>
      <c r="F195" s="22"/>
      <c r="G195" s="22"/>
      <c r="H195" s="22"/>
    </row>
    <row r="196" spans="1:8">
      <c r="A196" s="21"/>
      <c r="B196" s="22"/>
      <c r="C196" s="24"/>
      <c r="D196" s="24"/>
      <c r="E196" s="22"/>
      <c r="F196" s="22"/>
      <c r="G196" s="22"/>
      <c r="H196" s="22"/>
    </row>
    <row r="197" spans="1:8">
      <c r="A197" s="21"/>
      <c r="B197" s="22"/>
      <c r="C197" s="24"/>
      <c r="D197" s="24"/>
      <c r="E197" s="22"/>
      <c r="F197" s="22"/>
      <c r="G197" s="22"/>
      <c r="H197" s="22"/>
    </row>
    <row r="198" spans="1:8">
      <c r="A198" s="21"/>
      <c r="B198" s="22"/>
      <c r="C198" s="24"/>
      <c r="D198" s="24"/>
      <c r="E198" s="22"/>
      <c r="F198" s="22"/>
      <c r="G198" s="22"/>
      <c r="H198" s="22"/>
    </row>
    <row r="199" spans="1:8">
      <c r="A199" s="21"/>
      <c r="B199" s="22"/>
      <c r="C199" s="24"/>
      <c r="D199" s="24"/>
      <c r="E199" s="22"/>
      <c r="F199" s="22"/>
      <c r="G199" s="22"/>
      <c r="H199" s="22"/>
    </row>
    <row r="200" spans="1:8">
      <c r="A200" s="21"/>
      <c r="B200" s="22"/>
      <c r="C200" s="24"/>
      <c r="D200" s="24"/>
      <c r="E200" s="22"/>
      <c r="F200" s="22"/>
      <c r="G200" s="22"/>
      <c r="H200" s="22"/>
    </row>
    <row r="201" spans="1:8">
      <c r="A201" s="21"/>
      <c r="B201" s="22"/>
      <c r="C201" s="24"/>
      <c r="D201" s="24"/>
      <c r="E201" s="22"/>
      <c r="F201" s="22"/>
      <c r="G201" s="22"/>
      <c r="H201" s="22"/>
    </row>
    <row r="202" spans="1:8">
      <c r="A202" s="21"/>
      <c r="B202" s="22"/>
      <c r="C202" s="24"/>
      <c r="D202" s="24"/>
      <c r="E202" s="22"/>
      <c r="F202" s="22"/>
      <c r="G202" s="22"/>
      <c r="H202" s="22"/>
    </row>
    <row r="203" spans="1:8">
      <c r="A203" s="21"/>
      <c r="B203" s="22"/>
      <c r="C203" s="24"/>
      <c r="D203" s="24"/>
      <c r="E203" s="22"/>
      <c r="F203" s="22"/>
      <c r="G203" s="22"/>
      <c r="H203" s="22"/>
    </row>
    <row r="204" spans="1:8">
      <c r="A204" s="21"/>
      <c r="B204" s="22"/>
      <c r="C204" s="24"/>
      <c r="D204" s="24"/>
      <c r="E204" s="22"/>
      <c r="F204" s="22"/>
      <c r="G204" s="22"/>
      <c r="H204" s="22"/>
    </row>
    <row r="205" spans="1:8">
      <c r="A205" s="21"/>
      <c r="B205" s="22"/>
      <c r="C205" s="24"/>
      <c r="D205" s="24"/>
      <c r="E205" s="22"/>
      <c r="F205" s="22"/>
      <c r="G205" s="22"/>
      <c r="H205" s="22"/>
    </row>
    <row r="206" spans="1:8">
      <c r="A206" s="21"/>
      <c r="B206" s="22"/>
      <c r="C206" s="24"/>
      <c r="D206" s="24"/>
      <c r="E206" s="22"/>
      <c r="F206" s="22"/>
      <c r="G206" s="22"/>
      <c r="H206" s="22"/>
    </row>
    <row r="207" spans="1:8">
      <c r="A207" s="21"/>
      <c r="B207" s="22"/>
      <c r="C207" s="24"/>
      <c r="D207" s="24"/>
      <c r="E207" s="22"/>
      <c r="F207" s="22"/>
      <c r="G207" s="22"/>
      <c r="H207" s="22"/>
    </row>
    <row r="208" spans="1:8">
      <c r="A208" s="21"/>
      <c r="B208" s="22"/>
      <c r="C208" s="24"/>
      <c r="D208" s="24"/>
      <c r="E208" s="22"/>
      <c r="F208" s="22"/>
      <c r="G208" s="22"/>
      <c r="H208" s="22"/>
    </row>
    <row r="209" spans="1:8">
      <c r="A209" s="21"/>
      <c r="B209" s="22"/>
      <c r="C209" s="24"/>
      <c r="D209" s="24"/>
      <c r="E209" s="22"/>
      <c r="F209" s="22"/>
      <c r="G209" s="22"/>
      <c r="H209" s="22"/>
    </row>
    <row r="210" spans="1:8">
      <c r="A210" s="21"/>
      <c r="B210" s="22"/>
      <c r="C210" s="24"/>
      <c r="D210" s="24"/>
      <c r="E210" s="22"/>
      <c r="F210" s="22"/>
      <c r="G210" s="22"/>
      <c r="H210" s="22"/>
    </row>
    <row r="211" spans="1:8">
      <c r="A211" s="21"/>
      <c r="B211" s="22"/>
      <c r="C211" s="24"/>
      <c r="D211" s="24"/>
      <c r="E211" s="22"/>
      <c r="F211" s="22"/>
      <c r="G211" s="22"/>
      <c r="H211" s="22"/>
    </row>
    <row r="212" spans="1:8">
      <c r="A212" s="21"/>
      <c r="B212" s="22"/>
      <c r="C212" s="24"/>
      <c r="D212" s="24"/>
      <c r="E212" s="22"/>
      <c r="F212" s="22"/>
      <c r="G212" s="22"/>
      <c r="H212" s="22"/>
    </row>
    <row r="213" spans="1:8">
      <c r="A213" s="21"/>
      <c r="B213" s="22"/>
      <c r="C213" s="24"/>
      <c r="D213" s="24"/>
      <c r="E213" s="22"/>
      <c r="F213" s="22"/>
      <c r="G213" s="22"/>
      <c r="H213" s="22"/>
    </row>
    <row r="214" spans="1:8">
      <c r="A214" s="21"/>
      <c r="B214" s="22"/>
      <c r="C214" s="24"/>
      <c r="D214" s="24"/>
      <c r="E214" s="22"/>
      <c r="F214" s="22"/>
      <c r="G214" s="22"/>
      <c r="H214" s="22"/>
    </row>
    <row r="215" spans="1:8">
      <c r="A215" s="21"/>
      <c r="B215" s="22"/>
      <c r="C215" s="24"/>
      <c r="D215" s="24"/>
      <c r="E215" s="22"/>
      <c r="F215" s="22"/>
      <c r="G215" s="22"/>
      <c r="H215" s="22"/>
    </row>
    <row r="216" spans="1:8">
      <c r="A216" s="21"/>
      <c r="B216" s="22"/>
      <c r="C216" s="24"/>
      <c r="D216" s="24"/>
      <c r="E216" s="22"/>
      <c r="F216" s="22"/>
      <c r="G216" s="22"/>
      <c r="H216" s="22"/>
    </row>
    <row r="217" spans="1:8">
      <c r="A217" s="21"/>
      <c r="B217" s="22"/>
      <c r="C217" s="24"/>
      <c r="D217" s="24"/>
      <c r="E217" s="22"/>
      <c r="F217" s="22"/>
      <c r="G217" s="22"/>
      <c r="H217" s="22"/>
    </row>
    <row r="218" spans="1:8">
      <c r="A218" s="21"/>
      <c r="B218" s="22"/>
      <c r="C218" s="24"/>
      <c r="D218" s="24"/>
      <c r="E218" s="22"/>
      <c r="F218" s="22"/>
      <c r="G218" s="22"/>
      <c r="H218" s="22"/>
    </row>
    <row r="219" spans="1:8">
      <c r="A219" s="21"/>
      <c r="B219" s="22"/>
      <c r="C219" s="24"/>
      <c r="D219" s="24"/>
      <c r="E219" s="22"/>
      <c r="F219" s="22"/>
      <c r="G219" s="22"/>
      <c r="H219" s="22"/>
    </row>
    <row r="220" spans="1:8">
      <c r="A220" s="21"/>
      <c r="B220" s="22"/>
      <c r="C220" s="24"/>
      <c r="D220" s="24"/>
      <c r="E220" s="22"/>
      <c r="F220" s="22"/>
      <c r="G220" s="22"/>
      <c r="H220" s="22"/>
    </row>
    <row r="221" spans="1:8">
      <c r="A221" s="21"/>
      <c r="B221" s="22"/>
      <c r="C221" s="24"/>
      <c r="D221" s="24"/>
      <c r="E221" s="22"/>
      <c r="F221" s="22"/>
      <c r="G221" s="22"/>
      <c r="H221" s="22"/>
    </row>
    <row r="222" spans="1:8">
      <c r="A222" s="21"/>
      <c r="B222" s="22"/>
      <c r="C222" s="24"/>
      <c r="D222" s="24"/>
      <c r="E222" s="22"/>
      <c r="F222" s="22"/>
      <c r="G222" s="22"/>
      <c r="H222" s="22"/>
    </row>
    <row r="223" spans="1:8">
      <c r="A223" s="21"/>
      <c r="B223" s="22"/>
      <c r="C223" s="24"/>
      <c r="D223" s="24"/>
      <c r="E223" s="22"/>
      <c r="F223" s="22"/>
      <c r="G223" s="22"/>
      <c r="H223" s="22"/>
    </row>
    <row r="224" spans="1:8">
      <c r="A224" s="21"/>
      <c r="B224" s="22"/>
      <c r="C224" s="24"/>
      <c r="D224" s="24"/>
      <c r="E224" s="22"/>
      <c r="F224" s="22"/>
      <c r="G224" s="22"/>
      <c r="H224" s="22"/>
    </row>
    <row r="225" spans="1:8">
      <c r="A225" s="21"/>
      <c r="B225" s="22"/>
      <c r="C225" s="24"/>
      <c r="D225" s="24"/>
      <c r="E225" s="22"/>
      <c r="F225" s="22"/>
      <c r="G225" s="22"/>
      <c r="H225" s="22"/>
    </row>
    <row r="226" spans="1:8">
      <c r="A226" s="21"/>
      <c r="B226" s="22"/>
      <c r="C226" s="24"/>
      <c r="D226" s="24"/>
      <c r="E226" s="22"/>
      <c r="F226" s="22"/>
      <c r="G226" s="22"/>
      <c r="H226" s="22"/>
    </row>
    <row r="227" spans="1:8">
      <c r="A227" s="21"/>
      <c r="B227" s="22"/>
      <c r="C227" s="24"/>
      <c r="D227" s="24"/>
      <c r="E227" s="22"/>
      <c r="F227" s="22"/>
      <c r="G227" s="22"/>
      <c r="H227" s="22"/>
    </row>
    <row r="228" spans="1:8">
      <c r="A228" s="21"/>
      <c r="B228" s="22"/>
      <c r="C228" s="24"/>
      <c r="D228" s="24"/>
      <c r="E228" s="22"/>
      <c r="F228" s="22"/>
      <c r="G228" s="22"/>
      <c r="H228" s="22"/>
    </row>
    <row r="229" spans="1:8">
      <c r="A229" s="21"/>
      <c r="B229" s="22"/>
      <c r="C229" s="24"/>
      <c r="D229" s="24"/>
      <c r="E229" s="22"/>
      <c r="F229" s="22"/>
      <c r="G229" s="22"/>
      <c r="H229" s="22"/>
    </row>
    <row r="230" spans="1:8">
      <c r="A230" s="21"/>
      <c r="B230" s="22"/>
      <c r="C230" s="24"/>
      <c r="D230" s="24"/>
      <c r="E230" s="22"/>
      <c r="F230" s="22"/>
      <c r="G230" s="22"/>
      <c r="H230" s="22"/>
    </row>
    <row r="231" spans="1:8">
      <c r="A231" s="21"/>
      <c r="B231" s="22"/>
      <c r="C231" s="24"/>
      <c r="D231" s="24"/>
      <c r="E231" s="22"/>
      <c r="F231" s="22"/>
      <c r="G231" s="22"/>
      <c r="H231" s="22"/>
    </row>
    <row r="232" spans="1:8">
      <c r="A232" s="21"/>
      <c r="B232" s="22"/>
      <c r="C232" s="24"/>
      <c r="D232" s="24"/>
      <c r="E232" s="22"/>
      <c r="F232" s="22"/>
      <c r="G232" s="22"/>
      <c r="H232" s="22"/>
    </row>
    <row r="233" spans="1:8">
      <c r="A233" s="21"/>
      <c r="B233" s="22"/>
      <c r="C233" s="24"/>
      <c r="D233" s="24"/>
      <c r="E233" s="22"/>
      <c r="F233" s="22"/>
      <c r="G233" s="22"/>
      <c r="H233" s="22"/>
    </row>
    <row r="234" spans="1:8">
      <c r="A234" s="21"/>
      <c r="B234" s="22"/>
      <c r="C234" s="24"/>
      <c r="D234" s="24"/>
      <c r="E234" s="22"/>
      <c r="F234" s="22"/>
      <c r="G234" s="22"/>
      <c r="H234" s="22"/>
    </row>
    <row r="235" spans="1:8">
      <c r="A235" s="21"/>
      <c r="B235" s="22"/>
      <c r="C235" s="24"/>
      <c r="D235" s="24"/>
      <c r="E235" s="22"/>
      <c r="F235" s="22"/>
      <c r="G235" s="22"/>
      <c r="H235" s="22"/>
    </row>
    <row r="236" spans="1:8">
      <c r="A236" s="21"/>
      <c r="B236" s="22"/>
      <c r="C236" s="24"/>
      <c r="D236" s="24"/>
      <c r="E236" s="22"/>
      <c r="F236" s="22"/>
      <c r="G236" s="22"/>
      <c r="H236" s="22"/>
    </row>
    <row r="237" spans="1:8">
      <c r="A237" s="21"/>
      <c r="B237" s="22"/>
      <c r="C237" s="24"/>
      <c r="D237" s="24"/>
      <c r="E237" s="22"/>
      <c r="F237" s="22"/>
      <c r="G237" s="22"/>
      <c r="H237" s="22"/>
    </row>
    <row r="238" spans="1:8">
      <c r="A238" s="21"/>
      <c r="B238" s="22"/>
      <c r="C238" s="24"/>
      <c r="D238" s="24"/>
      <c r="E238" s="22"/>
      <c r="F238" s="22"/>
      <c r="G238" s="22"/>
      <c r="H238" s="22"/>
    </row>
    <row r="239" spans="1:8">
      <c r="A239" s="21"/>
      <c r="B239" s="22"/>
      <c r="C239" s="24"/>
      <c r="D239" s="24"/>
      <c r="E239" s="22"/>
      <c r="F239" s="22"/>
      <c r="G239" s="22"/>
      <c r="H239" s="22"/>
    </row>
    <row r="240" spans="1:8">
      <c r="A240" s="21"/>
      <c r="B240" s="22"/>
      <c r="C240" s="24"/>
      <c r="D240" s="24"/>
      <c r="E240" s="22"/>
      <c r="F240" s="22"/>
      <c r="G240" s="22"/>
      <c r="H240" s="22"/>
    </row>
    <row r="241" spans="1:8">
      <c r="A241" s="21"/>
      <c r="B241" s="22"/>
      <c r="C241" s="24"/>
      <c r="D241" s="24"/>
      <c r="E241" s="22"/>
      <c r="F241" s="22"/>
      <c r="G241" s="22"/>
      <c r="H241" s="22"/>
    </row>
    <row r="242" spans="1:8">
      <c r="A242" s="21"/>
      <c r="B242" s="22"/>
      <c r="C242" s="24"/>
      <c r="D242" s="24"/>
      <c r="E242" s="22"/>
      <c r="F242" s="22"/>
      <c r="G242" s="22"/>
      <c r="H242" s="22"/>
    </row>
    <row r="243" spans="1:8">
      <c r="A243" s="21"/>
      <c r="B243" s="22"/>
      <c r="C243" s="24"/>
      <c r="D243" s="24"/>
      <c r="E243" s="22"/>
      <c r="F243" s="22"/>
      <c r="G243" s="22"/>
      <c r="H243" s="22"/>
    </row>
    <row r="244" spans="1:8">
      <c r="A244" s="21"/>
      <c r="B244" s="22"/>
      <c r="C244" s="24"/>
      <c r="D244" s="24"/>
      <c r="E244" s="22"/>
      <c r="F244" s="22"/>
      <c r="G244" s="22"/>
      <c r="H244" s="22"/>
    </row>
    <row r="245" spans="1:8">
      <c r="A245" s="21"/>
      <c r="B245" s="22"/>
      <c r="C245" s="24"/>
      <c r="D245" s="24"/>
      <c r="E245" s="22"/>
      <c r="F245" s="22"/>
      <c r="G245" s="22"/>
      <c r="H245" s="22"/>
    </row>
    <row r="246" spans="1:8">
      <c r="A246" s="21"/>
      <c r="B246" s="22"/>
      <c r="C246" s="24"/>
      <c r="D246" s="24"/>
      <c r="E246" s="22"/>
      <c r="F246" s="22"/>
      <c r="G246" s="22"/>
      <c r="H246" s="22"/>
    </row>
    <row r="247" spans="1:8">
      <c r="A247" s="21"/>
      <c r="B247" s="22"/>
      <c r="C247" s="24"/>
      <c r="D247" s="24"/>
      <c r="E247" s="22"/>
      <c r="F247" s="22"/>
      <c r="G247" s="22"/>
      <c r="H247" s="22"/>
    </row>
    <row r="248" spans="1:8">
      <c r="A248" s="21"/>
      <c r="B248" s="22"/>
      <c r="C248" s="24"/>
      <c r="D248" s="24"/>
      <c r="E248" s="22"/>
      <c r="F248" s="22"/>
      <c r="G248" s="22"/>
      <c r="H248" s="22"/>
    </row>
    <row r="249" spans="1:8">
      <c r="A249" s="21"/>
      <c r="B249" s="22"/>
      <c r="C249" s="24"/>
      <c r="D249" s="24"/>
      <c r="E249" s="22"/>
      <c r="F249" s="22"/>
      <c r="G249" s="22"/>
      <c r="H249" s="22"/>
    </row>
    <row r="250" spans="1:8">
      <c r="A250" s="21"/>
      <c r="B250" s="22"/>
      <c r="C250" s="24"/>
      <c r="D250" s="24"/>
      <c r="E250" s="22"/>
      <c r="F250" s="22"/>
      <c r="G250" s="22"/>
      <c r="H250" s="22"/>
    </row>
    <row r="251" spans="1:8">
      <c r="A251" s="21"/>
      <c r="B251" s="22"/>
      <c r="C251" s="24"/>
      <c r="D251" s="24"/>
      <c r="E251" s="22"/>
      <c r="F251" s="22"/>
      <c r="G251" s="22"/>
      <c r="H251" s="22"/>
    </row>
    <row r="252" spans="1:8">
      <c r="A252" s="21"/>
      <c r="B252" s="22"/>
      <c r="C252" s="24"/>
      <c r="D252" s="24"/>
      <c r="E252" s="22"/>
      <c r="F252" s="22"/>
      <c r="G252" s="22"/>
      <c r="H252" s="22"/>
    </row>
    <row r="253" spans="1:8">
      <c r="A253" s="21"/>
      <c r="B253" s="22"/>
      <c r="C253" s="24"/>
      <c r="D253" s="24"/>
      <c r="E253" s="22"/>
      <c r="F253" s="22"/>
      <c r="G253" s="22"/>
      <c r="H253" s="22"/>
    </row>
    <row r="254" spans="1:8">
      <c r="A254" s="21"/>
      <c r="B254" s="22"/>
      <c r="C254" s="24"/>
      <c r="D254" s="24"/>
      <c r="E254" s="22"/>
      <c r="F254" s="22"/>
      <c r="G254" s="22"/>
      <c r="H254" s="22"/>
    </row>
    <row r="255" spans="1:8">
      <c r="A255" s="21"/>
      <c r="B255" s="22"/>
      <c r="C255" s="24"/>
      <c r="D255" s="24"/>
      <c r="E255" s="22"/>
      <c r="F255" s="22"/>
      <c r="G255" s="22"/>
      <c r="H255" s="22"/>
    </row>
    <row r="256" spans="1:8">
      <c r="A256" s="21"/>
      <c r="B256" s="22"/>
      <c r="C256" s="24"/>
      <c r="D256" s="24"/>
      <c r="E256" s="22"/>
      <c r="F256" s="22"/>
      <c r="G256" s="22"/>
      <c r="H256" s="22"/>
    </row>
    <row r="257" spans="1:8">
      <c r="A257" s="21"/>
      <c r="B257" s="22"/>
      <c r="C257" s="24"/>
      <c r="D257" s="24"/>
      <c r="E257" s="22"/>
      <c r="F257" s="22"/>
      <c r="G257" s="22"/>
      <c r="H257" s="22"/>
    </row>
    <row r="258" spans="1:8">
      <c r="A258" s="21"/>
      <c r="B258" s="22"/>
      <c r="C258" s="24"/>
      <c r="D258" s="24"/>
      <c r="E258" s="22"/>
      <c r="F258" s="22"/>
      <c r="G258" s="22"/>
      <c r="H258" s="22"/>
    </row>
    <row r="259" spans="1:8">
      <c r="A259" s="21"/>
      <c r="B259" s="22"/>
      <c r="C259" s="24"/>
      <c r="D259" s="24"/>
      <c r="E259" s="22"/>
      <c r="F259" s="22"/>
      <c r="G259" s="22"/>
      <c r="H259" s="22"/>
    </row>
    <row r="260" spans="1:8">
      <c r="A260" s="21"/>
      <c r="B260" s="22"/>
      <c r="C260" s="24"/>
      <c r="D260" s="24"/>
      <c r="E260" s="22"/>
      <c r="F260" s="22"/>
      <c r="G260" s="22"/>
      <c r="H260" s="22"/>
    </row>
    <row r="261" spans="1:8">
      <c r="A261" s="21"/>
      <c r="B261" s="22"/>
      <c r="C261" s="24"/>
      <c r="D261" s="24"/>
      <c r="E261" s="22"/>
      <c r="F261" s="22"/>
      <c r="G261" s="22"/>
      <c r="H261" s="22"/>
    </row>
    <row r="262" spans="1:8">
      <c r="A262" s="21"/>
      <c r="B262" s="22"/>
      <c r="C262" s="24"/>
      <c r="D262" s="24"/>
      <c r="E262" s="22"/>
      <c r="F262" s="22"/>
      <c r="G262" s="22"/>
      <c r="H262" s="22"/>
    </row>
    <row r="263" spans="1:8">
      <c r="A263" s="21"/>
      <c r="B263" s="22"/>
      <c r="C263" s="24"/>
      <c r="D263" s="24"/>
      <c r="E263" s="22"/>
      <c r="F263" s="22"/>
      <c r="G263" s="22"/>
      <c r="H263" s="22"/>
    </row>
    <row r="264" spans="1:8">
      <c r="A264" s="21"/>
      <c r="B264" s="22"/>
      <c r="C264" s="24"/>
      <c r="D264" s="24"/>
      <c r="E264" s="22"/>
      <c r="F264" s="22"/>
      <c r="G264" s="22"/>
      <c r="H264" s="22"/>
    </row>
    <row r="265" spans="1:8">
      <c r="A265" s="21"/>
      <c r="B265" s="22"/>
      <c r="C265" s="24"/>
      <c r="D265" s="24"/>
      <c r="E265" s="22"/>
      <c r="F265" s="22"/>
      <c r="G265" s="22"/>
      <c r="H265" s="22"/>
    </row>
    <row r="266" spans="1:8">
      <c r="A266" s="21"/>
      <c r="B266" s="22"/>
      <c r="C266" s="24"/>
      <c r="D266" s="24"/>
      <c r="E266" s="22"/>
      <c r="F266" s="22"/>
      <c r="G266" s="22"/>
      <c r="H266" s="22"/>
    </row>
    <row r="267" spans="1:8">
      <c r="A267" s="21"/>
      <c r="B267" s="22"/>
      <c r="C267" s="24"/>
      <c r="D267" s="24"/>
      <c r="E267" s="22"/>
      <c r="F267" s="22"/>
      <c r="G267" s="22"/>
      <c r="H267" s="22"/>
    </row>
    <row r="268" spans="1:8">
      <c r="A268" s="21"/>
      <c r="B268" s="22"/>
      <c r="C268" s="24"/>
      <c r="D268" s="24"/>
      <c r="E268" s="22"/>
      <c r="F268" s="22"/>
      <c r="G268" s="22"/>
      <c r="H268" s="22"/>
    </row>
    <row r="269" spans="1:8">
      <c r="A269" s="21"/>
      <c r="B269" s="22"/>
      <c r="C269" s="24"/>
      <c r="D269" s="24"/>
      <c r="E269" s="22"/>
      <c r="F269" s="22"/>
      <c r="G269" s="22"/>
      <c r="H269" s="22"/>
    </row>
    <row r="270" spans="1:8">
      <c r="A270" s="21"/>
      <c r="B270" s="22"/>
      <c r="C270" s="24"/>
      <c r="D270" s="24"/>
      <c r="E270" s="22"/>
      <c r="F270" s="22"/>
      <c r="G270" s="22"/>
      <c r="H270" s="22"/>
    </row>
    <row r="271" spans="1:8">
      <c r="A271" s="21"/>
      <c r="B271" s="22"/>
      <c r="C271" s="24"/>
      <c r="D271" s="24"/>
      <c r="E271" s="22"/>
      <c r="F271" s="22"/>
      <c r="G271" s="22"/>
      <c r="H271" s="22"/>
    </row>
    <row r="272" spans="1:8">
      <c r="A272" s="21"/>
      <c r="B272" s="22"/>
      <c r="C272" s="24"/>
      <c r="D272" s="24"/>
      <c r="E272" s="22"/>
      <c r="F272" s="22"/>
      <c r="G272" s="22"/>
      <c r="H272" s="22"/>
    </row>
    <row r="273" spans="1:8">
      <c r="A273" s="21"/>
      <c r="B273" s="22"/>
      <c r="C273" s="24"/>
      <c r="D273" s="24"/>
      <c r="E273" s="22"/>
      <c r="F273" s="22"/>
      <c r="G273" s="22"/>
      <c r="H273" s="22"/>
    </row>
    <row r="274" spans="1:8">
      <c r="A274" s="21"/>
      <c r="B274" s="22"/>
      <c r="C274" s="24"/>
      <c r="D274" s="24"/>
      <c r="E274" s="22"/>
      <c r="F274" s="22"/>
      <c r="G274" s="22"/>
      <c r="H274" s="22"/>
    </row>
    <row r="275" spans="1:8">
      <c r="A275" s="21"/>
      <c r="B275" s="22"/>
      <c r="C275" s="24"/>
      <c r="D275" s="24"/>
      <c r="E275" s="22"/>
      <c r="F275" s="22"/>
      <c r="G275" s="22"/>
      <c r="H275" s="22"/>
    </row>
    <row r="276" spans="1:8">
      <c r="A276" s="21"/>
      <c r="B276" s="22"/>
      <c r="C276" s="24"/>
      <c r="D276" s="24"/>
      <c r="E276" s="22"/>
      <c r="F276" s="22"/>
      <c r="G276" s="22"/>
      <c r="H276" s="22"/>
    </row>
    <row r="277" spans="1:8">
      <c r="A277" s="21"/>
      <c r="B277" s="22"/>
      <c r="C277" s="24"/>
      <c r="D277" s="24"/>
      <c r="E277" s="22"/>
      <c r="F277" s="22"/>
      <c r="G277" s="22"/>
      <c r="H277" s="22"/>
    </row>
    <row r="278" spans="1:8">
      <c r="A278" s="21"/>
      <c r="B278" s="22"/>
      <c r="C278" s="24"/>
      <c r="D278" s="24"/>
      <c r="E278" s="22"/>
      <c r="F278" s="22"/>
      <c r="G278" s="22"/>
      <c r="H278" s="22"/>
    </row>
    <row r="279" spans="1:8">
      <c r="A279" s="21"/>
      <c r="B279" s="22"/>
      <c r="C279" s="24"/>
      <c r="D279" s="24"/>
      <c r="E279" s="22"/>
      <c r="F279" s="22"/>
      <c r="G279" s="22"/>
      <c r="H279" s="22"/>
    </row>
    <row r="280" spans="1:8">
      <c r="D280" s="24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10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showInputMessage="1" showErrorMessage="1" sqref="H10" xr:uid="{00000000-0002-0000-0100-000009000000}">
      <formula1>"課税事業者,免税事業者,簡易課税事業者,２割特例"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2500000</formula2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showGridLines="0" view="pageBreakPreview" topLeftCell="A2" zoomScaleNormal="85" zoomScaleSheetLayoutView="100" workbookViewId="0">
      <selection activeCell="B23" sqref="B23"/>
    </sheetView>
  </sheetViews>
  <sheetFormatPr defaultColWidth="8.88671875" defaultRowHeight="13.2"/>
  <cols>
    <col min="1" max="1" width="4.33203125" customWidth="1"/>
    <col min="2" max="3" width="9" customWidth="1"/>
    <col min="4" max="4" width="35.6640625" customWidth="1"/>
    <col min="5" max="5" width="4.6640625" customWidth="1"/>
    <col min="6" max="7" width="8.6640625" style="44" customWidth="1"/>
    <col min="8" max="8" width="4.6640625" style="44" customWidth="1"/>
    <col min="9" max="9" width="12.6640625" customWidth="1"/>
    <col min="10" max="10" width="2.88671875" customWidth="1"/>
    <col min="11" max="11" width="17.33203125" hidden="1" customWidth="1"/>
    <col min="12" max="14" width="15.6640625" hidden="1" customWidth="1"/>
    <col min="15" max="15" width="15.6640625" customWidth="1"/>
    <col min="16" max="16" width="15.5546875" customWidth="1"/>
    <col min="18" max="18" width="15.5546875" customWidth="1"/>
  </cols>
  <sheetData>
    <row r="1" spans="1:17" ht="16.95" customHeight="1">
      <c r="A1" s="38" t="s">
        <v>26</v>
      </c>
      <c r="B1" s="38"/>
      <c r="C1" s="38"/>
      <c r="D1" s="38"/>
      <c r="E1" s="38"/>
      <c r="F1" s="242" t="s">
        <v>158</v>
      </c>
      <c r="G1" s="242"/>
      <c r="H1" s="242"/>
      <c r="I1" s="242"/>
      <c r="K1" s="158" t="str">
        <f>IF(OR(F1="通常枠",F1="通常+インボイス特例",F1="賃金引上げ枠",F1="賃金引上げ枠+インボイス特例",F1="賃金引上げ枠（赤字事業者）",F1="賃金引上げ枠（赤字事業者）+インボイス特例",F1="卒業枠",F1="卒業枠+インボイス特例",F1="後継者支援枠",F1="後継者支援枠+インボイス特例",F1="創業枠",F1="創業枠+インボイス特例"),"○","×")</f>
        <v>×</v>
      </c>
      <c r="P1" s="56" t="s">
        <v>27</v>
      </c>
      <c r="Q1" s="138" t="str">
        <f>ExpenseCategoryList!E39</f>
        <v>2/3</v>
      </c>
    </row>
    <row r="2" spans="1:17" ht="16.95" customHeight="1">
      <c r="A2" s="243" t="s">
        <v>28</v>
      </c>
      <c r="B2" s="243"/>
      <c r="C2" s="243"/>
      <c r="D2" s="243"/>
      <c r="E2" s="243"/>
      <c r="F2" s="243"/>
      <c r="G2" s="243"/>
      <c r="H2" s="243"/>
      <c r="I2" s="243"/>
    </row>
    <row r="3" spans="1:17" ht="16.95" customHeight="1">
      <c r="A3" s="136"/>
      <c r="B3" s="136"/>
      <c r="C3" s="136"/>
      <c r="D3" s="136"/>
      <c r="E3" s="244" t="s">
        <v>29</v>
      </c>
      <c r="F3" s="244"/>
      <c r="G3" s="245" t="str">
        <f>IF(経費支出管理表!H3="","",経費支出管理表!H3)</f>
        <v/>
      </c>
      <c r="H3" s="245"/>
      <c r="I3" s="245"/>
    </row>
    <row r="4" spans="1:17" ht="16.95" customHeight="1">
      <c r="A4" s="136"/>
      <c r="B4" s="136"/>
      <c r="C4" s="136"/>
      <c r="D4" s="136"/>
      <c r="E4" s="251" t="s">
        <v>30</v>
      </c>
      <c r="F4" s="251"/>
      <c r="G4" s="245" t="str">
        <f>IF(経費支出管理表!H4="","",経費支出管理表!H4)</f>
        <v/>
      </c>
      <c r="H4" s="245"/>
      <c r="I4" s="245"/>
    </row>
    <row r="5" spans="1:17" ht="16.95" customHeight="1">
      <c r="A5" s="38"/>
      <c r="B5" s="38"/>
      <c r="C5" s="38"/>
      <c r="D5" s="38"/>
      <c r="E5" s="38"/>
      <c r="F5" s="39"/>
      <c r="G5" s="38"/>
      <c r="H5" s="40"/>
      <c r="I5" s="41" t="s">
        <v>31</v>
      </c>
    </row>
    <row r="6" spans="1:17" ht="21" customHeight="1">
      <c r="A6" s="234" t="s">
        <v>32</v>
      </c>
      <c r="B6" s="235"/>
      <c r="C6" s="235"/>
      <c r="D6" s="249"/>
      <c r="E6" s="234" t="s">
        <v>33</v>
      </c>
      <c r="F6" s="235"/>
      <c r="G6" s="235"/>
      <c r="H6" s="236"/>
      <c r="I6" s="237"/>
    </row>
    <row r="7" spans="1:17" ht="21" customHeight="1">
      <c r="A7" s="238"/>
      <c r="B7" s="239"/>
      <c r="C7" s="239"/>
      <c r="D7" s="250"/>
      <c r="E7" s="238"/>
      <c r="F7" s="239"/>
      <c r="G7" s="239"/>
      <c r="H7" s="240"/>
      <c r="I7" s="241"/>
    </row>
    <row r="8" spans="1:17" ht="24" customHeight="1">
      <c r="A8" s="246" t="s">
        <v>34</v>
      </c>
      <c r="B8" s="247"/>
      <c r="C8" s="247"/>
      <c r="D8" s="248"/>
      <c r="E8" s="196">
        <f>SUMIF(経費支出管理表!$B$22:$B$31,"１．機械装置等費",経費支出管理表!$D$22:$D$31)</f>
        <v>0</v>
      </c>
      <c r="F8" s="197"/>
      <c r="G8" s="197"/>
      <c r="H8" s="197"/>
      <c r="I8" s="198"/>
    </row>
    <row r="9" spans="1:17" ht="24" customHeight="1">
      <c r="A9" s="246" t="s">
        <v>35</v>
      </c>
      <c r="B9" s="247"/>
      <c r="C9" s="247"/>
      <c r="D9" s="248"/>
      <c r="E9" s="196">
        <f>SUMIF(経費支出管理表!$B$22:$B$31,"２．広報費",経費支出管理表!$D$22:$D$31)</f>
        <v>0</v>
      </c>
      <c r="F9" s="197"/>
      <c r="G9" s="197"/>
      <c r="H9" s="197"/>
      <c r="I9" s="198"/>
    </row>
    <row r="10" spans="1:17" ht="24" customHeight="1">
      <c r="A10" s="205" t="s">
        <v>36</v>
      </c>
      <c r="B10" s="252"/>
      <c r="C10" s="252"/>
      <c r="D10" s="253"/>
      <c r="E10" s="196">
        <f>SUMIF(経費支出管理表!$B$22:$B$31,"３．ウェブサイト関連費",経費支出管理表!$D$22:$D$31)</f>
        <v>0</v>
      </c>
      <c r="F10" s="197"/>
      <c r="G10" s="197"/>
      <c r="H10" s="197"/>
      <c r="I10" s="198"/>
    </row>
    <row r="11" spans="1:17" ht="24" customHeight="1">
      <c r="A11" s="205" t="s">
        <v>37</v>
      </c>
      <c r="B11" s="206"/>
      <c r="C11" s="206"/>
      <c r="D11" s="207"/>
      <c r="E11" s="196">
        <f>SUMIF(経費支出管理表!$B$22:$B$31,"４．展示会等出展費",経費支出管理表!$D$22:$D$31)</f>
        <v>0</v>
      </c>
      <c r="F11" s="197"/>
      <c r="G11" s="197"/>
      <c r="H11" s="197"/>
      <c r="I11" s="198"/>
    </row>
    <row r="12" spans="1:17" ht="24" customHeight="1">
      <c r="A12" s="205" t="s">
        <v>38</v>
      </c>
      <c r="B12" s="206"/>
      <c r="C12" s="206"/>
      <c r="D12" s="207"/>
      <c r="E12" s="196">
        <f>SUMIF(経費支出管理表!$B$22:$B$31,"５．旅費",経費支出管理表!$D$22:$D$31)</f>
        <v>0</v>
      </c>
      <c r="F12" s="197"/>
      <c r="G12" s="197"/>
      <c r="H12" s="197"/>
      <c r="I12" s="198"/>
    </row>
    <row r="13" spans="1:17" ht="24" customHeight="1">
      <c r="A13" s="205" t="s">
        <v>39</v>
      </c>
      <c r="B13" s="206"/>
      <c r="C13" s="206"/>
      <c r="D13" s="207"/>
      <c r="E13" s="196">
        <f>SUMIF(経費支出管理表!$B$22:$B$31,"６．開発費",経費支出管理表!$D$22:$D$31)</f>
        <v>0</v>
      </c>
      <c r="F13" s="197"/>
      <c r="G13" s="197"/>
      <c r="H13" s="197"/>
      <c r="I13" s="198"/>
    </row>
    <row r="14" spans="1:17" ht="24" customHeight="1">
      <c r="A14" s="205" t="s">
        <v>40</v>
      </c>
      <c r="B14" s="206"/>
      <c r="C14" s="206"/>
      <c r="D14" s="207"/>
      <c r="E14" s="196">
        <f>SUMIF(経費支出管理表!$B$22:$B$31,"７．資料購入費",経費支出管理表!$D$22:$D$31)</f>
        <v>0</v>
      </c>
      <c r="F14" s="197"/>
      <c r="G14" s="197"/>
      <c r="H14" s="197"/>
      <c r="I14" s="198"/>
    </row>
    <row r="15" spans="1:17" ht="24" customHeight="1">
      <c r="A15" s="205" t="s">
        <v>41</v>
      </c>
      <c r="B15" s="206"/>
      <c r="C15" s="206"/>
      <c r="D15" s="207"/>
      <c r="E15" s="196">
        <f>SUMIF(経費支出管理表!$B$22:$B$31,"８．雑役務費",経費支出管理表!$D$22:$D$31)</f>
        <v>0</v>
      </c>
      <c r="F15" s="197"/>
      <c r="G15" s="197"/>
      <c r="H15" s="197"/>
      <c r="I15" s="198"/>
    </row>
    <row r="16" spans="1:17" ht="24" customHeight="1">
      <c r="A16" s="205" t="s">
        <v>42</v>
      </c>
      <c r="B16" s="206"/>
      <c r="C16" s="206"/>
      <c r="D16" s="207"/>
      <c r="E16" s="196">
        <f>SUMIF(経費支出管理表!$B$22:$B$31,"９．借料",経費支出管理表!$D$22:$D$31)</f>
        <v>0</v>
      </c>
      <c r="F16" s="197"/>
      <c r="G16" s="197"/>
      <c r="H16" s="197"/>
      <c r="I16" s="198"/>
    </row>
    <row r="17" spans="1:18" ht="24" customHeight="1">
      <c r="A17" s="205" t="s">
        <v>43</v>
      </c>
      <c r="B17" s="206"/>
      <c r="C17" s="206"/>
      <c r="D17" s="207"/>
      <c r="E17" s="196">
        <f>SUMIF(経費支出管理表!$B$22:$B$31,"10．設備処分費",経費支出管理表!$D$22:$D$31)</f>
        <v>0</v>
      </c>
      <c r="F17" s="197"/>
      <c r="G17" s="197"/>
      <c r="H17" s="197"/>
      <c r="I17" s="198"/>
    </row>
    <row r="18" spans="1:18" ht="24" customHeight="1" thickBot="1">
      <c r="A18" s="199" t="s">
        <v>44</v>
      </c>
      <c r="B18" s="200"/>
      <c r="C18" s="200"/>
      <c r="D18" s="201"/>
      <c r="E18" s="202">
        <f>SUMIF(経費支出管理表!$B$22:$B$31,"11．委託・外注費",経費支出管理表!$D$22:$D$31)</f>
        <v>0</v>
      </c>
      <c r="F18" s="203"/>
      <c r="G18" s="203"/>
      <c r="H18" s="203"/>
      <c r="I18" s="204"/>
    </row>
    <row r="19" spans="1:18" ht="24" customHeight="1" thickTop="1" thickBot="1">
      <c r="A19" s="258" t="s">
        <v>45</v>
      </c>
      <c r="B19" s="259"/>
      <c r="C19" s="259"/>
      <c r="D19" s="260"/>
      <c r="E19" s="190">
        <f>SUM(E8:I9)+SUM(E11:I18)</f>
        <v>0</v>
      </c>
      <c r="F19" s="261"/>
      <c r="G19" s="261"/>
      <c r="H19" s="261"/>
      <c r="I19" s="262"/>
    </row>
    <row r="20" spans="1:18" ht="24" customHeight="1" thickTop="1" thickBot="1">
      <c r="A20" s="258" t="s">
        <v>46</v>
      </c>
      <c r="B20" s="259"/>
      <c r="C20" s="259"/>
      <c r="D20" s="260"/>
      <c r="E20" s="190">
        <f>E10</f>
        <v>0</v>
      </c>
      <c r="F20" s="261"/>
      <c r="G20" s="261"/>
      <c r="H20" s="261"/>
      <c r="I20" s="262"/>
    </row>
    <row r="21" spans="1:18" ht="24" customHeight="1" thickTop="1" thickBot="1">
      <c r="A21" s="269" t="s">
        <v>47</v>
      </c>
      <c r="B21" s="270"/>
      <c r="C21" s="270"/>
      <c r="D21" s="271"/>
      <c r="E21" s="190">
        <f>SUM(E8:I18)</f>
        <v>0</v>
      </c>
      <c r="F21" s="191"/>
      <c r="G21" s="191"/>
      <c r="H21" s="191"/>
      <c r="I21" s="192"/>
      <c r="P21" s="163">
        <f>IF(OR(F1="賃金引上げ枠（赤字事業者）",F1="賃金引上げ枠（赤字事業者）+インボイス特例"),ROUNDDOWN($E$19*3/4,0),ROUNDDOWN($E$19*2/3,0))</f>
        <v>0</v>
      </c>
    </row>
    <row r="22" spans="1:18" ht="16.95" customHeight="1" thickTop="1">
      <c r="A22" s="186" t="s">
        <v>48</v>
      </c>
      <c r="B22" s="187"/>
      <c r="C22" s="187"/>
      <c r="D22" s="188"/>
      <c r="E22" s="263"/>
      <c r="F22" s="264"/>
      <c r="G22" s="264"/>
      <c r="H22" s="264"/>
      <c r="I22" s="265"/>
    </row>
    <row r="23" spans="1:18" ht="16.95" customHeight="1" thickBot="1">
      <c r="A23" s="42" t="s">
        <v>49</v>
      </c>
      <c r="B23" s="161" t="s">
        <v>159</v>
      </c>
      <c r="C23" s="189" t="s">
        <v>50</v>
      </c>
      <c r="D23" s="189"/>
      <c r="E23" s="266"/>
      <c r="F23" s="267"/>
      <c r="G23" s="267"/>
      <c r="H23" s="267"/>
      <c r="I23" s="268"/>
      <c r="J23" s="43"/>
      <c r="K23" s="55" t="s">
        <v>51</v>
      </c>
      <c r="L23" s="56" t="s">
        <v>52</v>
      </c>
      <c r="M23" s="56" t="s">
        <v>53</v>
      </c>
      <c r="P23" s="57" t="s">
        <v>54</v>
      </c>
      <c r="Q23" s="57"/>
      <c r="R23" s="45"/>
    </row>
    <row r="24" spans="1:18" ht="24" customHeight="1" thickTop="1" thickBot="1">
      <c r="A24" s="193" t="s">
        <v>55</v>
      </c>
      <c r="B24" s="194"/>
      <c r="C24" s="194"/>
      <c r="D24" s="195"/>
      <c r="E24" s="255"/>
      <c r="F24" s="256"/>
      <c r="G24" s="256"/>
      <c r="H24" s="256"/>
      <c r="I24" s="257"/>
      <c r="K24" s="58" t="str">
        <f>ExpenseCategoryList!E29</f>
        <v>×</v>
      </c>
      <c r="L24" s="59">
        <f>IF(AP18=AR18,ExpenseCategoryList!I14,"")</f>
        <v>0</v>
      </c>
      <c r="M24" s="60" t="str">
        <f>ExpenseCategoryList!J38</f>
        <v>0.00%</v>
      </c>
      <c r="P24" s="162">
        <f>ExpenseCategoryList!I29</f>
        <v>0</v>
      </c>
      <c r="Q24" s="46" t="s">
        <v>56</v>
      </c>
      <c r="R24" s="162">
        <f>ExpenseCategoryList!G29</f>
        <v>0</v>
      </c>
    </row>
    <row r="25" spans="1:18" ht="24" customHeight="1" thickTop="1" thickBot="1">
      <c r="A25" s="193" t="s">
        <v>57</v>
      </c>
      <c r="B25" s="194"/>
      <c r="C25" s="194"/>
      <c r="D25" s="195"/>
      <c r="E25" s="208">
        <f>ExpenseCategoryList!H40</f>
        <v>0</v>
      </c>
      <c r="F25" s="209"/>
      <c r="G25" s="209"/>
      <c r="H25" s="209"/>
      <c r="I25" s="210"/>
      <c r="K25" s="48" t="str">
        <f>ExpenseCategoryList!E31</f>
        <v>〇</v>
      </c>
      <c r="L25" s="59">
        <f>IF(AP18=AR18,ExpenseCategoryList!I18,"")</f>
        <v>0</v>
      </c>
      <c r="M25" s="49" t="str">
        <f>ExpenseCategoryList!J40</f>
        <v/>
      </c>
      <c r="N25" s="50"/>
      <c r="O25" s="51"/>
      <c r="P25" s="50"/>
    </row>
    <row r="26" spans="1:18" ht="24" customHeight="1" thickTop="1" thickBot="1">
      <c r="A26" s="220" t="s">
        <v>58</v>
      </c>
      <c r="B26" s="224"/>
      <c r="C26" s="224"/>
      <c r="D26" s="225"/>
      <c r="E26" s="208">
        <f>SUM(E24:I25)+ExpenseCategoryList!J22</f>
        <v>0</v>
      </c>
      <c r="F26" s="209"/>
      <c r="G26" s="209"/>
      <c r="H26" s="209"/>
      <c r="I26" s="210"/>
      <c r="J26" t="str">
        <f>ExpenseCategoryList!E47</f>
        <v/>
      </c>
      <c r="K26" s="54"/>
      <c r="L26" s="59"/>
      <c r="M26" s="49"/>
      <c r="N26" s="50"/>
      <c r="O26" s="51"/>
      <c r="P26" s="50"/>
    </row>
    <row r="27" spans="1:18" ht="30" customHeight="1" thickTop="1" thickBot="1">
      <c r="A27" s="220" t="s">
        <v>59</v>
      </c>
      <c r="B27" s="224"/>
      <c r="C27" s="224"/>
      <c r="D27" s="225"/>
      <c r="E27" s="208">
        <f>経費支出管理表!H8</f>
        <v>0</v>
      </c>
      <c r="F27" s="209"/>
      <c r="G27" s="209"/>
      <c r="H27" s="209"/>
      <c r="I27" s="210"/>
      <c r="K27" s="47"/>
      <c r="L27" s="47"/>
      <c r="M27" s="47"/>
      <c r="N27" s="52"/>
      <c r="O27" s="52"/>
      <c r="P27" s="52"/>
    </row>
    <row r="28" spans="1:18" ht="24" customHeight="1" thickTop="1" thickBot="1">
      <c r="A28" s="220" t="s">
        <v>60</v>
      </c>
      <c r="B28" s="224"/>
      <c r="C28" s="224"/>
      <c r="D28" s="225"/>
      <c r="E28" s="208">
        <f>IF(E26&lt;=E27,E26,E27)</f>
        <v>0</v>
      </c>
      <c r="F28" s="209"/>
      <c r="G28" s="209"/>
      <c r="H28" s="209"/>
      <c r="I28" s="210"/>
      <c r="K28" s="47"/>
      <c r="L28" s="47"/>
      <c r="M28" s="47"/>
      <c r="N28" s="50"/>
      <c r="O28" s="53"/>
      <c r="P28" s="50"/>
    </row>
    <row r="29" spans="1:18" ht="24" customHeight="1" thickTop="1" thickBot="1">
      <c r="A29" s="216" t="s">
        <v>61</v>
      </c>
      <c r="B29" s="217"/>
      <c r="C29" s="217"/>
      <c r="D29" s="218"/>
      <c r="E29" s="219">
        <f>IF(別紙4収益納付!G20="",0,別紙4収益納付!G20)</f>
        <v>0</v>
      </c>
      <c r="F29" s="219"/>
      <c r="G29" s="219"/>
      <c r="H29" s="219"/>
      <c r="I29" s="219"/>
      <c r="K29" s="47"/>
      <c r="L29" s="47"/>
      <c r="M29" s="47"/>
      <c r="N29" s="49"/>
      <c r="O29" s="49"/>
      <c r="P29" s="49"/>
    </row>
    <row r="30" spans="1:18" ht="24" customHeight="1" thickTop="1" thickBot="1">
      <c r="A30" s="220" t="s">
        <v>62</v>
      </c>
      <c r="B30" s="221"/>
      <c r="C30" s="221"/>
      <c r="D30" s="222"/>
      <c r="E30" s="223">
        <f>E28-E29</f>
        <v>0</v>
      </c>
      <c r="F30" s="223"/>
      <c r="G30" s="223"/>
      <c r="H30" s="223"/>
      <c r="I30" s="223"/>
      <c r="K30" s="48" t="str">
        <f>ExpenseCategoryList!E33</f>
        <v>〇</v>
      </c>
      <c r="L30" s="59">
        <f>IF(P24=R24,ExpenseCategoryList!I22,"")</f>
        <v>0</v>
      </c>
      <c r="M30" s="56" t="s">
        <v>63</v>
      </c>
    </row>
    <row r="31" spans="1:18" ht="24" customHeight="1" thickTop="1">
      <c r="A31" s="186" t="s">
        <v>64</v>
      </c>
      <c r="B31" s="229"/>
      <c r="C31" s="229"/>
      <c r="D31" s="230"/>
      <c r="E31" s="211" t="str">
        <f>IF(OR(E27="",E27=0),"いいえ",IF(E25&lt;=(E26/4),"はい","いいえ"))</f>
        <v>いいえ</v>
      </c>
      <c r="F31" s="212"/>
      <c r="G31" s="212"/>
      <c r="H31" s="212"/>
      <c r="I31" s="213"/>
      <c r="K31" s="48" t="str">
        <f>ExpenseCategoryList!E34</f>
        <v>×</v>
      </c>
      <c r="L31" s="49"/>
      <c r="M31" s="49" t="str">
        <f>ExpenseCategoryList!J42</f>
        <v/>
      </c>
    </row>
    <row r="32" spans="1:18" ht="24" customHeight="1">
      <c r="A32" s="231"/>
      <c r="B32" s="232"/>
      <c r="C32" s="232"/>
      <c r="D32" s="233"/>
      <c r="E32" s="226" t="s">
        <v>50</v>
      </c>
      <c r="F32" s="227"/>
      <c r="G32" s="227"/>
      <c r="H32" s="227"/>
      <c r="I32" s="228"/>
      <c r="K32" s="47"/>
      <c r="L32" s="47"/>
      <c r="M32" s="47"/>
    </row>
    <row r="33" spans="1:14" ht="16.2">
      <c r="A33" s="214" t="s">
        <v>65</v>
      </c>
      <c r="B33" s="214"/>
      <c r="C33" s="214"/>
      <c r="D33" s="214"/>
      <c r="E33" s="214"/>
      <c r="F33" s="214"/>
      <c r="G33" s="214"/>
      <c r="H33" s="214"/>
      <c r="I33" s="214"/>
      <c r="K33" s="116" t="s">
        <v>66</v>
      </c>
      <c r="L33" s="119">
        <f>E28</f>
        <v>0</v>
      </c>
      <c r="M33" s="117" t="s">
        <v>67</v>
      </c>
      <c r="N33" s="118" t="str">
        <f xml:space="preserve"> ExpenseCategoryList!E40</f>
        <v>２／３</v>
      </c>
    </row>
    <row r="34" spans="1:14" ht="54.6" customHeight="1">
      <c r="A34" s="215" t="s">
        <v>68</v>
      </c>
      <c r="B34" s="215"/>
      <c r="C34" s="215"/>
      <c r="D34" s="215"/>
      <c r="E34" s="215"/>
      <c r="F34" s="215"/>
      <c r="G34" s="215"/>
      <c r="H34" s="215"/>
      <c r="I34" s="215"/>
      <c r="K34" s="142" t="str">
        <f>ExpenseCategoryList!E49 &amp; ExpenseCategoryList!E51</f>
        <v/>
      </c>
    </row>
    <row r="35" spans="1:14">
      <c r="A35" s="254" t="s">
        <v>69</v>
      </c>
      <c r="B35" s="254"/>
      <c r="C35" s="254"/>
      <c r="D35" s="254"/>
      <c r="E35" s="254"/>
      <c r="F35" s="254"/>
      <c r="G35" s="254"/>
      <c r="H35" s="254"/>
      <c r="I35" s="254"/>
    </row>
    <row r="36" spans="1:14">
      <c r="A36" s="254" t="s">
        <v>70</v>
      </c>
      <c r="B36" s="254"/>
      <c r="C36" s="254"/>
      <c r="D36" s="254"/>
      <c r="E36" s="254"/>
      <c r="F36" s="254"/>
      <c r="G36" s="254"/>
      <c r="H36" s="254"/>
      <c r="I36" s="254"/>
    </row>
  </sheetData>
  <sheetProtection sheet="1" selectLockedCells="1"/>
  <dataConsolidate/>
  <mergeCells count="60">
    <mergeCell ref="A36:I36"/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  <mergeCell ref="A35:I35"/>
    <mergeCell ref="A25:D25"/>
    <mergeCell ref="A26:D26"/>
    <mergeCell ref="E25:I25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32:I32"/>
    <mergeCell ref="A31:D32"/>
    <mergeCell ref="A22:D22"/>
    <mergeCell ref="C23:D23"/>
    <mergeCell ref="E21:I21"/>
    <mergeCell ref="A24:D24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</mergeCells>
  <phoneticPr fontId="13"/>
  <conditionalFormatting sqref="E31:I31">
    <cfRule type="expression" dxfId="9" priority="10">
      <formula>E31="いいえ"</formula>
    </cfRule>
  </conditionalFormatting>
  <conditionalFormatting sqref="F1">
    <cfRule type="containsText" dxfId="8" priority="5" operator="containsText" text="申請類型を選択してください">
      <formula>NOT(ISERROR(SEARCH("申請類型を選択してください",F1)))</formula>
    </cfRule>
  </conditionalFormatting>
  <conditionalFormatting sqref="F1:I1">
    <cfRule type="containsBlanks" dxfId="7" priority="11">
      <formula>LEN(TRIM(F1))=0</formula>
    </cfRule>
  </conditionalFormatting>
  <conditionalFormatting sqref="B23">
    <cfRule type="containsText" dxfId="6" priority="1" operator="containsText" text="いいえ">
      <formula>NOT(ISERROR(SEARCH("いいえ",B23)))</formula>
    </cfRule>
    <cfRule type="containsText" dxfId="5" priority="2" operator="containsText" text="選択">
      <formula>NOT(ISERROR(SEARCH("選択",B23)))</formula>
    </cfRule>
    <cfRule type="containsBlanks" dxfId="4" priority="3">
      <formula>LEN(TRIM(B23))=0</formula>
    </cfRule>
  </conditionalFormatting>
  <dataValidations count="5">
    <dataValidation type="list" showInputMessage="1" showErrorMessage="1" sqref="B23" xr:uid="{00000000-0002-0000-0200-000000000000}">
      <formula1>"選択,はい,いいえ"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M26 N29:P29 L31:M31 K30:K31 L30 K1" xr:uid="{00000000-0002-0000-0200-000003000000}"/>
    <dataValidation type="list" showInputMessage="1" showErrorMessage="1" sqref="F1:I1" xr:uid="{00000000-0002-0000-0200-000004000000}">
      <formula1>"申請類型を選択してください,通常枠,通常+インボイス特例,賃金引上げ枠,賃金引上げ枠+インボイス特例,賃金引上げ枠（赤字事業者）,賃金引上げ枠（赤字事業者）+インボイス特例,卒業枠,卒業枠+インボイス特例,後継者支援枠,後継者支援枠+インボイス特例,創業枠,創業枠+インボイス特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ignoredErrors>
    <ignoredError sqref="E29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44" t="str">
        <f>IF(別紙4収益納付!A20="","",MAX(IF(別紙4収益納付!F20="","",ROUNDUP((別紙4収益納付!E20-別紙4収益納付!F20)*(別紙4収益納付!B20/別紙4収益納付!C20),0)),0))</f>
        <v/>
      </c>
      <c r="B1" s="144" t="str">
        <f>IF(別紙4収益納付!E20&gt;=別紙4収益納付!B20,別紙4収益納付!B20,別紙4収益納付!G20)</f>
        <v/>
      </c>
    </row>
    <row r="2" spans="1:2">
      <c r="A2" t="s">
        <v>71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/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6640625" customWidth="1"/>
    <col min="11" max="11" width="18" customWidth="1"/>
    <col min="12" max="12" width="19.3320312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33203125" bestFit="1" customWidth="1"/>
    <col min="21" max="21" width="19" bestFit="1" customWidth="1"/>
    <col min="22" max="22" width="19" customWidth="1"/>
    <col min="23" max="23" width="18.6640625" customWidth="1"/>
    <col min="24" max="24" width="20" customWidth="1"/>
    <col min="25" max="25" width="18.88671875" customWidth="1"/>
  </cols>
  <sheetData>
    <row r="2" spans="4:25">
      <c r="E2" s="123" t="s">
        <v>72</v>
      </c>
      <c r="F2" s="122" t="s">
        <v>73</v>
      </c>
      <c r="G2" s="114" t="s">
        <v>74</v>
      </c>
      <c r="H2" s="124" t="s">
        <v>75</v>
      </c>
    </row>
    <row r="3" spans="4:25" ht="16.2">
      <c r="E3" s="137" t="str">
        <f>IF(OR(別紙３支出内訳書!F1="賃金引上げ枠（赤字事業者）",別紙３支出内訳書!F1="賃金引上げ枠（赤字事業者）+インボイス特例"),"☑","□")</f>
        <v>□</v>
      </c>
      <c r="F3" s="73">
        <f>別紙３支出内訳書!E19</f>
        <v>0</v>
      </c>
      <c r="G3" s="73">
        <f>別紙３支出内訳書!E20</f>
        <v>0</v>
      </c>
      <c r="H3" s="73">
        <f>IF(OR(別紙３支出内訳書!F1="賃金引上げ枠+インボイス特例",別紙３支出内訳書!F1="賃金引上げ枠（赤字事業者）+インボイス特例",別紙３支出内訳書!F1="卒業枠+インボイス特例",別紙３支出内訳書!F1="後継者支援枠+インボイス特例",別紙３支出内訳書!F1="創業枠+インボイス特例"),2500000,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通常+インボイス特例",1000000,500000)))</f>
        <v>500000</v>
      </c>
      <c r="V3" s="62"/>
      <c r="W3" s="62"/>
      <c r="X3" s="62"/>
      <c r="Y3" s="62"/>
    </row>
    <row r="4" spans="4:25">
      <c r="U4" s="63"/>
    </row>
    <row r="5" spans="4:25"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U5" s="63"/>
    </row>
    <row r="6" spans="4:25">
      <c r="D6" s="67" t="s">
        <v>76</v>
      </c>
      <c r="E6" s="68"/>
      <c r="G6" s="69"/>
      <c r="H6" s="69"/>
      <c r="I6" s="69"/>
      <c r="J6" s="70"/>
      <c r="K6" s="70"/>
      <c r="Q6" s="71"/>
    </row>
    <row r="7" spans="4:25">
      <c r="D7" s="72"/>
      <c r="E7" s="70"/>
      <c r="F7" s="70"/>
      <c r="G7" s="69"/>
      <c r="H7" s="69"/>
      <c r="I7" s="70"/>
      <c r="J7" s="70"/>
      <c r="K7" s="70"/>
      <c r="L7" s="70" t="s">
        <v>77</v>
      </c>
      <c r="M7" s="70"/>
      <c r="N7" s="70" t="s">
        <v>77</v>
      </c>
      <c r="O7" s="70"/>
      <c r="P7" s="70"/>
      <c r="Q7" s="71"/>
    </row>
    <row r="8" spans="4:25">
      <c r="D8" s="72"/>
      <c r="E8" s="70" t="s">
        <v>78</v>
      </c>
      <c r="F8" s="73"/>
      <c r="G8" s="69" t="s">
        <v>27</v>
      </c>
      <c r="H8" s="69" t="str">
        <f>IF(E3="☑","3/4","2/3")</f>
        <v>2/3</v>
      </c>
      <c r="I8" s="70"/>
      <c r="J8" s="70"/>
      <c r="K8" s="70"/>
      <c r="L8" s="70" t="s">
        <v>79</v>
      </c>
      <c r="M8" s="70"/>
      <c r="N8" s="70" t="s">
        <v>80</v>
      </c>
      <c r="O8" s="70"/>
      <c r="P8" s="70"/>
      <c r="Q8" s="71"/>
    </row>
    <row r="9" spans="4:25">
      <c r="D9" s="72"/>
      <c r="E9" s="70"/>
      <c r="F9" s="70"/>
      <c r="G9" s="69" t="s">
        <v>81</v>
      </c>
      <c r="H9" s="74" t="str">
        <f xml:space="preserve">  "(1)×補助率 " &amp; H8 &amp;"(※)以内(円未満切捨て)"</f>
        <v>(1)×補助率 2/3(※)以内(円未満切捨て)</v>
      </c>
      <c r="I9" s="70"/>
      <c r="J9" s="70"/>
      <c r="K9" s="70"/>
      <c r="L9" s="70"/>
      <c r="M9" s="70"/>
      <c r="N9" s="70"/>
      <c r="O9" s="70"/>
      <c r="P9" s="70"/>
      <c r="Q9" s="71"/>
    </row>
    <row r="10" spans="4:25">
      <c r="D10" s="72"/>
      <c r="E10" s="70"/>
      <c r="F10" s="70"/>
      <c r="G10" s="69" t="s">
        <v>81</v>
      </c>
      <c r="H10" s="75" t="str">
        <f>"((6)の1/4を上限(最大50万円))、(c)×補助率 " &amp; H8 &amp; " (※)以内(円未満切捨て)"</f>
        <v>((6)の1/4を上限(最大50万円))、(c)×補助率 2/3 (※)以内(円未満切捨て)</v>
      </c>
      <c r="I10" s="69"/>
      <c r="J10" s="70"/>
      <c r="K10" s="70"/>
      <c r="L10" s="70"/>
      <c r="M10" s="70"/>
      <c r="N10" s="70" t="s">
        <v>82</v>
      </c>
      <c r="O10" s="70"/>
      <c r="P10" s="70" t="s">
        <v>83</v>
      </c>
      <c r="Q10" s="71"/>
    </row>
    <row r="11" spans="4:25">
      <c r="D11" s="72"/>
      <c r="E11" s="272" t="s">
        <v>84</v>
      </c>
      <c r="F11" s="76" t="s">
        <v>85</v>
      </c>
      <c r="G11" s="77" t="str">
        <f>IF(E3="☑","a*3/4","a*2/3")</f>
        <v>a*2/3</v>
      </c>
      <c r="H11" s="111" t="str">
        <f>"(" &amp; IF(E3="☑","a*3/4","a*2/3") &amp; ") /3"</f>
        <v>(a*2/3) /3</v>
      </c>
      <c r="I11" s="78" t="s">
        <v>86</v>
      </c>
      <c r="J11" s="70"/>
      <c r="K11" s="70"/>
      <c r="L11" s="78" t="s">
        <v>87</v>
      </c>
      <c r="M11" s="70"/>
      <c r="N11" s="78" t="s">
        <v>87</v>
      </c>
      <c r="O11" s="273" t="s">
        <v>56</v>
      </c>
      <c r="P11" s="78" t="s">
        <v>87</v>
      </c>
      <c r="Q11" s="71"/>
    </row>
    <row r="12" spans="4:25">
      <c r="D12" s="72">
        <v>12</v>
      </c>
      <c r="E12" s="272"/>
      <c r="F12" s="274">
        <f>F3</f>
        <v>0</v>
      </c>
      <c r="G12" s="79">
        <f>IF(E3="☑",ROUNDDOWN(F12*3/4,0),ROUNDDOWN(F12*2/3,0))</f>
        <v>0</v>
      </c>
      <c r="H12" s="80">
        <f>ROUNDDOWN(G12/3,0)</f>
        <v>0</v>
      </c>
      <c r="I12" s="80">
        <f>G12</f>
        <v>0</v>
      </c>
      <c r="J12" s="81"/>
      <c r="K12" s="81"/>
      <c r="L12" s="80">
        <f>IF(I20&lt;=G20,I12,"")</f>
        <v>0</v>
      </c>
      <c r="M12" s="70"/>
      <c r="N12" s="80" t="str">
        <f>IF(I20&lt;=G20,"",IF(I12&gt;G20,G20,I12))</f>
        <v/>
      </c>
      <c r="O12" s="273"/>
      <c r="P12" s="80" t="str">
        <f>IF(I20&lt;=G20,"",G20-P16)</f>
        <v/>
      </c>
      <c r="Q12" s="71"/>
    </row>
    <row r="13" spans="4:25">
      <c r="D13" s="72">
        <v>13</v>
      </c>
      <c r="E13" s="272"/>
      <c r="F13" s="274"/>
      <c r="G13" s="82"/>
      <c r="H13" s="83">
        <f>ROUNDDOWN(G12/3,3)</f>
        <v>0</v>
      </c>
      <c r="I13" s="80"/>
      <c r="J13" s="81"/>
      <c r="K13" s="81"/>
      <c r="L13" s="80"/>
      <c r="M13" s="70"/>
      <c r="N13" s="80"/>
      <c r="O13" s="273"/>
      <c r="P13" s="80"/>
      <c r="Q13" s="71"/>
    </row>
    <row r="14" spans="4:25">
      <c r="D14" s="72">
        <v>14</v>
      </c>
      <c r="E14" s="272"/>
      <c r="F14" s="274"/>
      <c r="G14" s="82">
        <f>IF(E3="☑",ROUNDDOWN(F12*3/4,3),ROUNDDOWN(F12*2/3,3)) - G12</f>
        <v>0</v>
      </c>
      <c r="H14" s="83">
        <f>H13-H12</f>
        <v>0</v>
      </c>
      <c r="I14" s="83">
        <f>G14</f>
        <v>0</v>
      </c>
      <c r="J14" s="81"/>
      <c r="K14" s="81"/>
      <c r="L14" s="80"/>
      <c r="M14" s="70"/>
      <c r="N14" s="80"/>
      <c r="O14" s="273"/>
      <c r="P14" s="80"/>
      <c r="Q14" s="71"/>
    </row>
    <row r="15" spans="4:25">
      <c r="D15" s="72">
        <v>15</v>
      </c>
      <c r="E15" s="275" t="s">
        <v>88</v>
      </c>
      <c r="F15" s="112" t="s">
        <v>89</v>
      </c>
      <c r="G15" s="113" t="str">
        <f>IF(E3="☑","c*3/4","c*2/3")</f>
        <v>c*2/3</v>
      </c>
      <c r="H15" s="111" t="str">
        <f>IF(E3="☑","a*1/4","a*2/9")</f>
        <v>a*2/9</v>
      </c>
      <c r="I15" s="111" t="s">
        <v>90</v>
      </c>
      <c r="J15" s="70"/>
      <c r="K15" s="70"/>
      <c r="L15" s="111" t="s">
        <v>91</v>
      </c>
      <c r="M15" s="70"/>
      <c r="N15" s="111" t="s">
        <v>91</v>
      </c>
      <c r="O15" s="273"/>
      <c r="P15" s="111" t="s">
        <v>91</v>
      </c>
      <c r="Q15" s="71"/>
    </row>
    <row r="16" spans="4:25">
      <c r="D16" s="72">
        <v>16</v>
      </c>
      <c r="E16" s="276"/>
      <c r="F16" s="274">
        <f>G3</f>
        <v>0</v>
      </c>
      <c r="G16" s="79">
        <f>IF(E3="☑",ROUNDDOWN(F16*3/4,0),ROUNDDOWN(F16*2/3,0))</f>
        <v>0</v>
      </c>
      <c r="H16" s="84">
        <f>IF(E3="☑",ROUNDDOWN(F12*1/4,0),ROUNDDOWN(F12*2/9,0))</f>
        <v>0</v>
      </c>
      <c r="I16" s="80">
        <f>IF(IF(G16&gt;H12,H12,G16)&gt;H20,H20,IF(G16&gt;H12,H12,G16))</f>
        <v>0</v>
      </c>
      <c r="J16" s="81"/>
      <c r="K16" s="81"/>
      <c r="L16" s="80">
        <f>IF(I20&lt;=G20,I16,"")</f>
        <v>0</v>
      </c>
      <c r="M16" t="str">
        <f>IF(L16="","",IF(L16*4&gt;L20,"×","〇"))</f>
        <v>〇</v>
      </c>
      <c r="N16" s="80" t="str">
        <f>IF(I20&lt;=G20,"",G20-N12)</f>
        <v/>
      </c>
      <c r="O16" s="273"/>
      <c r="P16" s="80" t="str">
        <f>IF(I20&lt;=G20,"",IF(ROUNDDOWN(G20/4,0)&gt;I16,I16,ROUNDDOWN(G20/4,0)))</f>
        <v/>
      </c>
      <c r="Q16" s="71"/>
    </row>
    <row r="17" spans="4:17">
      <c r="D17" s="72">
        <v>17</v>
      </c>
      <c r="E17" s="276"/>
      <c r="F17" s="274"/>
      <c r="G17" s="82">
        <f>IF(E3="☑",ROUNDDOWN(F16*3/4,3),ROUNDDOWN(F16*2/3,3))</f>
        <v>0</v>
      </c>
      <c r="H17" s="85">
        <f>IF(E3="☑",ROUNDDOWN(F12*1/4,3),ROUNDDOWN(F12*2/9,3))</f>
        <v>0</v>
      </c>
      <c r="I17" s="83">
        <f>IF(IF(G17&gt;H13,H13,G17)&gt;H21,H21,IF(G17&gt;H13,H13,G17))</f>
        <v>0</v>
      </c>
      <c r="J17" s="81"/>
      <c r="K17" s="81"/>
      <c r="L17" s="80"/>
      <c r="N17" s="80"/>
      <c r="O17" s="273"/>
      <c r="P17" s="80"/>
      <c r="Q17" s="71"/>
    </row>
    <row r="18" spans="4:17" ht="13.8" thickBot="1">
      <c r="D18" s="72">
        <v>18</v>
      </c>
      <c r="E18" s="276"/>
      <c r="F18" s="274"/>
      <c r="G18" s="82">
        <f>G17-G16</f>
        <v>0</v>
      </c>
      <c r="H18" s="85">
        <f>H17-H16</f>
        <v>0</v>
      </c>
      <c r="I18" s="83">
        <f>IF(IF(G17&gt;H13,H13,G17)&gt;H21,H22,IF(G17&gt;H13,H14,G18))</f>
        <v>0</v>
      </c>
      <c r="J18" s="81"/>
      <c r="K18" s="81"/>
      <c r="L18" s="80"/>
      <c r="N18" s="80"/>
      <c r="O18" s="273"/>
      <c r="P18" s="80"/>
      <c r="Q18" s="71"/>
    </row>
    <row r="19" spans="4:17">
      <c r="D19" s="72">
        <v>19</v>
      </c>
      <c r="E19" s="70"/>
      <c r="F19" s="70"/>
      <c r="G19" s="109" t="s">
        <v>75</v>
      </c>
      <c r="H19" s="111" t="s">
        <v>92</v>
      </c>
      <c r="I19" s="108" t="s">
        <v>93</v>
      </c>
      <c r="J19" s="107" t="s">
        <v>94</v>
      </c>
      <c r="K19" s="70"/>
      <c r="L19" s="106" t="s">
        <v>94</v>
      </c>
      <c r="M19" s="70"/>
      <c r="N19" s="106" t="s">
        <v>94</v>
      </c>
      <c r="O19" s="273"/>
      <c r="P19" s="106" t="s">
        <v>94</v>
      </c>
      <c r="Q19" s="71"/>
    </row>
    <row r="20" spans="4:17">
      <c r="D20" s="72">
        <v>20</v>
      </c>
      <c r="E20" s="70"/>
      <c r="F20" s="70"/>
      <c r="G20" s="274">
        <f>H3</f>
        <v>500000</v>
      </c>
      <c r="H20" s="86">
        <f>IF(ROUNDDOWN(G20/4,0)&lt;=500000,ROUNDDOWN(G20/4,0),500000)</f>
        <v>125000</v>
      </c>
      <c r="I20" s="126">
        <f>I12+I16</f>
        <v>0</v>
      </c>
      <c r="J20" s="87">
        <f>IF(G20&gt;I20+J22,I20+J22,G20)</f>
        <v>0</v>
      </c>
      <c r="K20" s="88"/>
      <c r="L20" s="80">
        <f>IF(I20&lt;=G20,I20,"")</f>
        <v>0</v>
      </c>
      <c r="M20" s="70"/>
      <c r="N20" s="80" t="str">
        <f>IF(I20&lt;=G20,"",N12+N16)</f>
        <v/>
      </c>
      <c r="O20" s="273"/>
      <c r="P20" s="80" t="str">
        <f>IF(I20&lt;=G20,"",P12+P16)</f>
        <v/>
      </c>
      <c r="Q20" s="71"/>
    </row>
    <row r="21" spans="4:17">
      <c r="D21" s="72">
        <v>21</v>
      </c>
      <c r="E21" s="70"/>
      <c r="F21" s="70"/>
      <c r="G21" s="274"/>
      <c r="H21" s="89">
        <f>IF(ROUNDDOWN(G20/4,3)&lt;=500000,ROUNDDOWN(G20/4,3),500000)</f>
        <v>125000</v>
      </c>
      <c r="I21" s="127"/>
      <c r="J21" s="90"/>
      <c r="K21" s="88"/>
      <c r="L21" s="69"/>
      <c r="M21" s="70"/>
      <c r="N21" s="69"/>
      <c r="O21" s="91"/>
      <c r="P21" s="69"/>
      <c r="Q21" s="71"/>
    </row>
    <row r="22" spans="4:17">
      <c r="D22" s="72">
        <v>22</v>
      </c>
      <c r="E22" s="70"/>
      <c r="F22" s="70"/>
      <c r="G22" s="274"/>
      <c r="H22" s="89">
        <f>H21-H20</f>
        <v>0</v>
      </c>
      <c r="I22" s="128">
        <f>I14+I18</f>
        <v>0</v>
      </c>
      <c r="J22" s="90">
        <f>IF(I20&lt;G20,IF(I22&gt;=1,1,0),0)</f>
        <v>0</v>
      </c>
      <c r="K22" s="88" t="s">
        <v>95</v>
      </c>
      <c r="L22" s="69"/>
      <c r="M22" s="70"/>
      <c r="N22" s="69"/>
      <c r="O22" s="91"/>
      <c r="P22" s="69"/>
      <c r="Q22" s="71"/>
    </row>
    <row r="23" spans="4:17">
      <c r="D23" s="72">
        <v>23</v>
      </c>
      <c r="E23" s="92"/>
      <c r="F23" s="92"/>
      <c r="G23" s="93"/>
      <c r="H23" s="93"/>
      <c r="I23" s="93"/>
      <c r="J23" s="92"/>
      <c r="K23" s="92"/>
      <c r="L23" s="92"/>
      <c r="M23" s="92"/>
      <c r="N23" s="92"/>
      <c r="O23" s="92"/>
      <c r="P23" s="92"/>
      <c r="Q23" s="94"/>
    </row>
    <row r="24" spans="4:17">
      <c r="D24" s="64"/>
      <c r="E24" s="95"/>
      <c r="F24" s="95"/>
      <c r="G24" s="96"/>
      <c r="H24" s="96"/>
      <c r="I24" s="96"/>
      <c r="J24" s="95"/>
      <c r="K24" s="97"/>
      <c r="L24" s="70"/>
      <c r="M24" s="70"/>
      <c r="N24" s="70"/>
      <c r="O24" s="70"/>
      <c r="P24" s="70"/>
    </row>
    <row r="25" spans="4:17">
      <c r="D25" s="67" t="s">
        <v>96</v>
      </c>
      <c r="F25" s="70"/>
      <c r="G25" s="70"/>
      <c r="H25" s="69"/>
      <c r="I25" s="69"/>
      <c r="J25" s="69"/>
      <c r="K25" s="98"/>
      <c r="L25" s="70"/>
      <c r="M25" s="70"/>
      <c r="N25" s="70"/>
      <c r="O25" s="70"/>
      <c r="P25" s="70"/>
      <c r="Q25" s="70"/>
    </row>
    <row r="26" spans="4:17">
      <c r="D26" s="67"/>
      <c r="F26" s="70"/>
      <c r="G26" s="70"/>
      <c r="H26" s="69"/>
      <c r="I26" s="69"/>
      <c r="J26" s="69"/>
      <c r="K26" s="98"/>
      <c r="L26" s="70"/>
      <c r="M26" s="70"/>
      <c r="N26" s="70"/>
      <c r="O26" s="70"/>
      <c r="P26" s="70"/>
      <c r="Q26" s="70"/>
    </row>
    <row r="27" spans="4:17">
      <c r="D27" s="72"/>
      <c r="E27" s="55" t="s">
        <v>97</v>
      </c>
      <c r="F27" s="70"/>
      <c r="G27" s="70" t="s">
        <v>82</v>
      </c>
      <c r="H27" s="70"/>
      <c r="I27" s="70" t="s">
        <v>83</v>
      </c>
      <c r="J27" s="69"/>
      <c r="K27" s="98"/>
      <c r="L27" s="70"/>
      <c r="M27" s="70"/>
      <c r="N27" s="70"/>
      <c r="O27" s="70"/>
      <c r="P27" s="70"/>
      <c r="Q27" s="70"/>
    </row>
    <row r="28" spans="4:17">
      <c r="D28" s="72"/>
      <c r="E28" s="78" t="s">
        <v>87</v>
      </c>
      <c r="F28" s="70"/>
      <c r="G28" s="78" t="s">
        <v>87</v>
      </c>
      <c r="H28" s="273" t="s">
        <v>56</v>
      </c>
      <c r="I28" s="78" t="s">
        <v>87</v>
      </c>
      <c r="J28" s="69"/>
      <c r="K28" s="98"/>
      <c r="L28" s="70"/>
      <c r="M28" s="70"/>
      <c r="N28" s="70"/>
      <c r="O28" s="70"/>
      <c r="P28" s="70"/>
      <c r="Q28" s="70"/>
    </row>
    <row r="29" spans="4:17" ht="16.2">
      <c r="D29" s="120">
        <f>別紙３支出内訳書!E24</f>
        <v>0</v>
      </c>
      <c r="E29" s="99" t="str">
        <f>IF(別紙３支出内訳書!E24=0,"×",IF(別紙３支出内訳書!E24&lt;I29,"×",IF(別紙３支出内訳書!E24&gt;G29,"×","〇")))</f>
        <v>×</v>
      </c>
      <c r="F29">
        <v>29</v>
      </c>
      <c r="G29" s="80">
        <f>IF(I20&lt;=G20,I12,IF(I12&gt;G20,G20,I12))</f>
        <v>0</v>
      </c>
      <c r="H29" s="273"/>
      <c r="I29" s="80">
        <f>IF(I20&lt;=G20,I12,G20-P16)</f>
        <v>0</v>
      </c>
      <c r="J29" s="69"/>
      <c r="K29" s="98"/>
      <c r="L29" s="70"/>
      <c r="M29" s="70"/>
      <c r="N29" s="70"/>
      <c r="O29" s="70"/>
      <c r="P29" s="70"/>
      <c r="Q29" s="70"/>
    </row>
    <row r="30" spans="4:17">
      <c r="D30" s="72"/>
      <c r="E30" s="111" t="s">
        <v>91</v>
      </c>
      <c r="G30" s="111" t="s">
        <v>91</v>
      </c>
      <c r="H30" s="273"/>
      <c r="I30" s="111" t="s">
        <v>91</v>
      </c>
      <c r="K30" s="71"/>
    </row>
    <row r="31" spans="4:17" ht="16.2">
      <c r="D31" s="120">
        <f>別紙３支出内訳書!E25</f>
        <v>0</v>
      </c>
      <c r="E31" s="99" t="str">
        <f>IF(別紙３支出内訳書!E25&gt;I31,"×",IF(別紙３支出内訳書!E25&lt;G31,"×","〇"))</f>
        <v>〇</v>
      </c>
      <c r="F31">
        <v>30</v>
      </c>
      <c r="G31" s="80">
        <f>IF(I20&lt;=G20,I16,G20-N12)</f>
        <v>0</v>
      </c>
      <c r="H31" s="273"/>
      <c r="I31" s="80">
        <f>IF(I20&lt;=G20,I16,IF(ROUNDDOWN(G20/4,0)&gt;I16,I16,ROUNDDOWN(G20/4,0)))</f>
        <v>0</v>
      </c>
      <c r="K31" s="71"/>
    </row>
    <row r="32" spans="4:17">
      <c r="D32" s="72"/>
      <c r="E32" s="106" t="s">
        <v>94</v>
      </c>
      <c r="G32" s="106" t="s">
        <v>94</v>
      </c>
      <c r="H32" s="273"/>
      <c r="I32" s="106" t="s">
        <v>94</v>
      </c>
      <c r="K32" s="71"/>
    </row>
    <row r="33" spans="4:11" ht="16.2">
      <c r="D33" s="72">
        <v>33</v>
      </c>
      <c r="E33" s="99" t="str">
        <f>IF(別紙３支出内訳書!E30&lt;0,"×","〇")</f>
        <v>〇</v>
      </c>
      <c r="F33">
        <v>33</v>
      </c>
      <c r="G33" s="80">
        <f>IF(I20&lt;=G20,I20,N12+N16)</f>
        <v>0</v>
      </c>
      <c r="H33" s="273"/>
      <c r="I33" s="80">
        <f>IF(I20&lt;=G20,I20,I29+I31)</f>
        <v>0</v>
      </c>
      <c r="K33" s="71"/>
    </row>
    <row r="34" spans="4:11" ht="16.2">
      <c r="D34" s="110" t="s">
        <v>98</v>
      </c>
      <c r="E34" s="99" t="str">
        <f>IF(別紙３支出内訳書!E24="","×",
    IF(別紙３支出内訳書!E24=0,"×",
    IF(別紙３支出内訳書!E26&lt;別紙３支出内訳書!E25*4,"×","〇")))</f>
        <v>×</v>
      </c>
      <c r="K34" s="71"/>
    </row>
    <row r="35" spans="4:11">
      <c r="D35" s="72"/>
      <c r="K35" s="71"/>
    </row>
    <row r="36" spans="4:11">
      <c r="D36" s="72"/>
      <c r="G36" s="61" t="s">
        <v>99</v>
      </c>
      <c r="H36" s="61"/>
      <c r="I36" s="277" t="s">
        <v>53</v>
      </c>
      <c r="J36" s="278"/>
      <c r="K36" s="71"/>
    </row>
    <row r="37" spans="4:11">
      <c r="D37" s="72" t="s">
        <v>100</v>
      </c>
      <c r="E37" s="121">
        <f>別紙３支出内訳書!E28</f>
        <v>0</v>
      </c>
      <c r="F37" s="100" t="s">
        <v>101</v>
      </c>
      <c r="G37" s="61" t="s">
        <v>102</v>
      </c>
      <c r="H37" s="125">
        <f>別紙３支出内訳書!E19</f>
        <v>0</v>
      </c>
      <c r="I37" s="279" t="s">
        <v>103</v>
      </c>
      <c r="J37" s="280"/>
      <c r="K37" s="71"/>
    </row>
    <row r="38" spans="4:11">
      <c r="D38" s="72" t="s">
        <v>104</v>
      </c>
      <c r="E38" s="115" t="str">
        <f>DBCS(TEXT(E37,"##,##0")) &amp; "円"</f>
        <v>０円</v>
      </c>
      <c r="F38" s="100" t="s">
        <v>105</v>
      </c>
      <c r="G38" s="61" t="s">
        <v>106</v>
      </c>
      <c r="H38" s="80">
        <f>別紙３支出内訳書!E24</f>
        <v>0</v>
      </c>
      <c r="I38" s="101">
        <f>IF(AND(H37=0,H38=0),0,IF(OR(H37=0,H37=""),"",ROUNDDOWN(H38*100/H37,2)))</f>
        <v>0</v>
      </c>
      <c r="J38" s="61" t="str">
        <f>IF(H38="","",IF(I38="","",TEXT(I38,"##0.00")&amp;"%"))</f>
        <v>0.00%</v>
      </c>
      <c r="K38" s="71"/>
    </row>
    <row r="39" spans="4:11">
      <c r="D39" s="72" t="s">
        <v>67</v>
      </c>
      <c r="E39" s="69" t="str">
        <f>IF(E3="☑","3/4","2/3")</f>
        <v>2/3</v>
      </c>
      <c r="F39" s="100" t="s">
        <v>107</v>
      </c>
      <c r="G39" s="61" t="s">
        <v>108</v>
      </c>
      <c r="H39" s="125">
        <f>別紙３支出内訳書!E20</f>
        <v>0</v>
      </c>
      <c r="I39" s="279" t="s">
        <v>109</v>
      </c>
      <c r="J39" s="280"/>
      <c r="K39" s="71"/>
    </row>
    <row r="40" spans="4:11">
      <c r="D40" s="72" t="s">
        <v>104</v>
      </c>
      <c r="E40" s="115" t="str">
        <f>DBCS(E39)</f>
        <v>２／３</v>
      </c>
      <c r="F40" s="100" t="s">
        <v>110</v>
      </c>
      <c r="G40" s="61" t="s">
        <v>111</v>
      </c>
      <c r="H40" s="90">
        <f>IF(H39=0,0,H42-H38)</f>
        <v>0</v>
      </c>
      <c r="I40" s="101" t="str">
        <f>IF(H41=0,"",IF(AND(H39=0,H40=0),0,IF(OR(H39=0,H39=""),"",ROUNDDOWN(H40*100/H39,2))))</f>
        <v/>
      </c>
      <c r="J40" s="61" t="str">
        <f>IF(H38="","",IF(I40="","",TEXT(I40,"##0.00")&amp;"%"))</f>
        <v/>
      </c>
      <c r="K40" s="71"/>
    </row>
    <row r="41" spans="4:11">
      <c r="D41" s="72"/>
      <c r="F41" s="100" t="s">
        <v>112</v>
      </c>
      <c r="G41" s="102" t="s">
        <v>113</v>
      </c>
      <c r="H41" s="125">
        <f>別紙３支出内訳書!E21</f>
        <v>0</v>
      </c>
      <c r="I41" s="279" t="s">
        <v>114</v>
      </c>
      <c r="J41" s="280"/>
      <c r="K41" s="71"/>
    </row>
    <row r="42" spans="4:11">
      <c r="D42" s="72"/>
      <c r="F42" s="100" t="s">
        <v>115</v>
      </c>
      <c r="G42" s="61" t="s">
        <v>116</v>
      </c>
      <c r="H42" s="80">
        <f>G33</f>
        <v>0</v>
      </c>
      <c r="I42" s="101" t="str">
        <f>IF(H41=0,"",IF(H40=0,0,IF(OR(H42=0,H42="",H39=0,H39=""),"",ROUNDDOWN(H40*100/H42,2))))</f>
        <v/>
      </c>
      <c r="J42" s="61" t="str">
        <f>IF(H38="","",IF(I42="","",TEXT(I42,"##0.00") &amp; "%"))</f>
        <v/>
      </c>
      <c r="K42" s="71"/>
    </row>
    <row r="43" spans="4:11">
      <c r="D43" s="72"/>
      <c r="F43" s="100"/>
      <c r="H43" s="69"/>
      <c r="I43" s="81"/>
      <c r="K43" s="71"/>
    </row>
    <row r="44" spans="4:11">
      <c r="D44" s="103"/>
      <c r="E44" s="104"/>
      <c r="F44" s="104"/>
      <c r="G44" s="104"/>
      <c r="H44" s="104"/>
      <c r="I44" s="104"/>
      <c r="J44" s="104"/>
      <c r="K44" s="94"/>
    </row>
    <row r="45" spans="4:11">
      <c r="D45" s="64"/>
      <c r="E45" s="65"/>
      <c r="F45" s="65"/>
      <c r="G45" s="65"/>
      <c r="H45" s="65"/>
      <c r="I45" s="65"/>
      <c r="J45" s="65"/>
      <c r="K45" s="66"/>
    </row>
    <row r="46" spans="4:11">
      <c r="D46" s="67" t="s">
        <v>117</v>
      </c>
      <c r="K46" s="71"/>
    </row>
    <row r="47" spans="4:11">
      <c r="D47" s="105" t="s">
        <v>118</v>
      </c>
      <c r="E47" s="115" t="str">
        <f>IF(J22=0,"","※")</f>
        <v/>
      </c>
      <c r="K47" s="71"/>
    </row>
    <row r="48" spans="4:11">
      <c r="D48" s="67"/>
      <c r="K48" s="71"/>
    </row>
    <row r="49" spans="4:11">
      <c r="D49" s="72" t="s">
        <v>119</v>
      </c>
      <c r="E49" s="115" t="str">
        <f>IF(F16=0,"",IF(F12=0,"ウェブサイト関連費のみでの申請はできません",""))</f>
        <v/>
      </c>
      <c r="K49" s="71"/>
    </row>
    <row r="50" spans="4:11">
      <c r="D50" s="72"/>
      <c r="K50" s="71"/>
    </row>
    <row r="51" spans="4:11">
      <c r="D51" s="72" t="s">
        <v>120</v>
      </c>
      <c r="E51" s="115" t="str">
        <f>IF(別紙３支出内訳書!E17*2&lt;=別紙３支出内訳書!E21,"","設備処分費が、補助対象経費合計（上記１．～１１．）（⑤）の1/2を超えています")</f>
        <v/>
      </c>
      <c r="K51" s="71"/>
    </row>
    <row r="52" spans="4:11">
      <c r="D52" s="72"/>
      <c r="K52" s="71"/>
    </row>
    <row r="53" spans="4:11">
      <c r="D53" s="72" t="s">
        <v>121</v>
      </c>
      <c r="E53" s="121">
        <f>別紙３支出内訳書!E17</f>
        <v>0</v>
      </c>
      <c r="K53" s="71"/>
    </row>
    <row r="54" spans="4:11">
      <c r="D54" s="72"/>
      <c r="K54" s="71"/>
    </row>
    <row r="55" spans="4:11">
      <c r="D55" s="72"/>
      <c r="K55" s="71"/>
    </row>
    <row r="56" spans="4:11">
      <c r="D56" s="72"/>
      <c r="K56" s="71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view="pageBreakPreview" zoomScaleNormal="100" zoomScaleSheetLayoutView="100" workbookViewId="0">
      <selection activeCell="A8" sqref="A8:G8"/>
    </sheetView>
  </sheetViews>
  <sheetFormatPr defaultColWidth="9" defaultRowHeight="13.2"/>
  <cols>
    <col min="1" max="1" width="21.6640625" style="38" customWidth="1"/>
    <col min="2" max="2" width="12.33203125" style="38" customWidth="1"/>
    <col min="3" max="3" width="14.109375" style="38" customWidth="1"/>
    <col min="4" max="6" width="12.33203125" style="38" customWidth="1"/>
    <col min="7" max="7" width="14.6640625" style="38" customWidth="1"/>
    <col min="8" max="256" width="9" style="38"/>
    <col min="257" max="257" width="21.6640625" style="38" customWidth="1"/>
    <col min="258" max="258" width="12.33203125" style="38" customWidth="1"/>
    <col min="259" max="259" width="14.109375" style="38" customWidth="1"/>
    <col min="260" max="262" width="12.33203125" style="38" customWidth="1"/>
    <col min="263" max="263" width="14.6640625" style="38" customWidth="1"/>
    <col min="264" max="512" width="9" style="38"/>
    <col min="513" max="513" width="21.6640625" style="38" customWidth="1"/>
    <col min="514" max="514" width="12.33203125" style="38" customWidth="1"/>
    <col min="515" max="515" width="14.109375" style="38" customWidth="1"/>
    <col min="516" max="518" width="12.33203125" style="38" customWidth="1"/>
    <col min="519" max="519" width="14.6640625" style="38" customWidth="1"/>
    <col min="520" max="768" width="9" style="38"/>
    <col min="769" max="769" width="21.6640625" style="38" customWidth="1"/>
    <col min="770" max="770" width="12.33203125" style="38" customWidth="1"/>
    <col min="771" max="771" width="14.109375" style="38" customWidth="1"/>
    <col min="772" max="774" width="12.33203125" style="38" customWidth="1"/>
    <col min="775" max="775" width="14.6640625" style="38" customWidth="1"/>
    <col min="776" max="1024" width="9" style="38"/>
    <col min="1025" max="1025" width="21.6640625" style="38" customWidth="1"/>
    <col min="1026" max="1026" width="12.33203125" style="38" customWidth="1"/>
    <col min="1027" max="1027" width="14.109375" style="38" customWidth="1"/>
    <col min="1028" max="1030" width="12.33203125" style="38" customWidth="1"/>
    <col min="1031" max="1031" width="14.6640625" style="38" customWidth="1"/>
    <col min="1032" max="1280" width="9" style="38"/>
    <col min="1281" max="1281" width="21.6640625" style="38" customWidth="1"/>
    <col min="1282" max="1282" width="12.33203125" style="38" customWidth="1"/>
    <col min="1283" max="1283" width="14.109375" style="38" customWidth="1"/>
    <col min="1284" max="1286" width="12.33203125" style="38" customWidth="1"/>
    <col min="1287" max="1287" width="14.6640625" style="38" customWidth="1"/>
    <col min="1288" max="1536" width="9" style="38"/>
    <col min="1537" max="1537" width="21.6640625" style="38" customWidth="1"/>
    <col min="1538" max="1538" width="12.33203125" style="38" customWidth="1"/>
    <col min="1539" max="1539" width="14.109375" style="38" customWidth="1"/>
    <col min="1540" max="1542" width="12.33203125" style="38" customWidth="1"/>
    <col min="1543" max="1543" width="14.6640625" style="38" customWidth="1"/>
    <col min="1544" max="1792" width="9" style="38"/>
    <col min="1793" max="1793" width="21.6640625" style="38" customWidth="1"/>
    <col min="1794" max="1794" width="12.33203125" style="38" customWidth="1"/>
    <col min="1795" max="1795" width="14.109375" style="38" customWidth="1"/>
    <col min="1796" max="1798" width="12.33203125" style="38" customWidth="1"/>
    <col min="1799" max="1799" width="14.6640625" style="38" customWidth="1"/>
    <col min="1800" max="2048" width="9" style="38"/>
    <col min="2049" max="2049" width="21.6640625" style="38" customWidth="1"/>
    <col min="2050" max="2050" width="12.33203125" style="38" customWidth="1"/>
    <col min="2051" max="2051" width="14.109375" style="38" customWidth="1"/>
    <col min="2052" max="2054" width="12.33203125" style="38" customWidth="1"/>
    <col min="2055" max="2055" width="14.6640625" style="38" customWidth="1"/>
    <col min="2056" max="2304" width="9" style="38"/>
    <col min="2305" max="2305" width="21.6640625" style="38" customWidth="1"/>
    <col min="2306" max="2306" width="12.33203125" style="38" customWidth="1"/>
    <col min="2307" max="2307" width="14.109375" style="38" customWidth="1"/>
    <col min="2308" max="2310" width="12.33203125" style="38" customWidth="1"/>
    <col min="2311" max="2311" width="14.6640625" style="38" customWidth="1"/>
    <col min="2312" max="2560" width="9" style="38"/>
    <col min="2561" max="2561" width="21.6640625" style="38" customWidth="1"/>
    <col min="2562" max="2562" width="12.33203125" style="38" customWidth="1"/>
    <col min="2563" max="2563" width="14.109375" style="38" customWidth="1"/>
    <col min="2564" max="2566" width="12.33203125" style="38" customWidth="1"/>
    <col min="2567" max="2567" width="14.6640625" style="38" customWidth="1"/>
    <col min="2568" max="2816" width="9" style="38"/>
    <col min="2817" max="2817" width="21.6640625" style="38" customWidth="1"/>
    <col min="2818" max="2818" width="12.33203125" style="38" customWidth="1"/>
    <col min="2819" max="2819" width="14.109375" style="38" customWidth="1"/>
    <col min="2820" max="2822" width="12.33203125" style="38" customWidth="1"/>
    <col min="2823" max="2823" width="14.6640625" style="38" customWidth="1"/>
    <col min="2824" max="3072" width="9" style="38"/>
    <col min="3073" max="3073" width="21.6640625" style="38" customWidth="1"/>
    <col min="3074" max="3074" width="12.33203125" style="38" customWidth="1"/>
    <col min="3075" max="3075" width="14.109375" style="38" customWidth="1"/>
    <col min="3076" max="3078" width="12.33203125" style="38" customWidth="1"/>
    <col min="3079" max="3079" width="14.6640625" style="38" customWidth="1"/>
    <col min="3080" max="3328" width="9" style="38"/>
    <col min="3329" max="3329" width="21.6640625" style="38" customWidth="1"/>
    <col min="3330" max="3330" width="12.33203125" style="38" customWidth="1"/>
    <col min="3331" max="3331" width="14.109375" style="38" customWidth="1"/>
    <col min="3332" max="3334" width="12.33203125" style="38" customWidth="1"/>
    <col min="3335" max="3335" width="14.6640625" style="38" customWidth="1"/>
    <col min="3336" max="3584" width="9" style="38"/>
    <col min="3585" max="3585" width="21.6640625" style="38" customWidth="1"/>
    <col min="3586" max="3586" width="12.33203125" style="38" customWidth="1"/>
    <col min="3587" max="3587" width="14.109375" style="38" customWidth="1"/>
    <col min="3588" max="3590" width="12.33203125" style="38" customWidth="1"/>
    <col min="3591" max="3591" width="14.6640625" style="38" customWidth="1"/>
    <col min="3592" max="3840" width="9" style="38"/>
    <col min="3841" max="3841" width="21.6640625" style="38" customWidth="1"/>
    <col min="3842" max="3842" width="12.33203125" style="38" customWidth="1"/>
    <col min="3843" max="3843" width="14.109375" style="38" customWidth="1"/>
    <col min="3844" max="3846" width="12.33203125" style="38" customWidth="1"/>
    <col min="3847" max="3847" width="14.6640625" style="38" customWidth="1"/>
    <col min="3848" max="4096" width="9" style="38"/>
    <col min="4097" max="4097" width="21.6640625" style="38" customWidth="1"/>
    <col min="4098" max="4098" width="12.33203125" style="38" customWidth="1"/>
    <col min="4099" max="4099" width="14.109375" style="38" customWidth="1"/>
    <col min="4100" max="4102" width="12.33203125" style="38" customWidth="1"/>
    <col min="4103" max="4103" width="14.6640625" style="38" customWidth="1"/>
    <col min="4104" max="4352" width="9" style="38"/>
    <col min="4353" max="4353" width="21.6640625" style="38" customWidth="1"/>
    <col min="4354" max="4354" width="12.33203125" style="38" customWidth="1"/>
    <col min="4355" max="4355" width="14.109375" style="38" customWidth="1"/>
    <col min="4356" max="4358" width="12.33203125" style="38" customWidth="1"/>
    <col min="4359" max="4359" width="14.6640625" style="38" customWidth="1"/>
    <col min="4360" max="4608" width="9" style="38"/>
    <col min="4609" max="4609" width="21.6640625" style="38" customWidth="1"/>
    <col min="4610" max="4610" width="12.33203125" style="38" customWidth="1"/>
    <col min="4611" max="4611" width="14.109375" style="38" customWidth="1"/>
    <col min="4612" max="4614" width="12.33203125" style="38" customWidth="1"/>
    <col min="4615" max="4615" width="14.6640625" style="38" customWidth="1"/>
    <col min="4616" max="4864" width="9" style="38"/>
    <col min="4865" max="4865" width="21.6640625" style="38" customWidth="1"/>
    <col min="4866" max="4866" width="12.33203125" style="38" customWidth="1"/>
    <col min="4867" max="4867" width="14.109375" style="38" customWidth="1"/>
    <col min="4868" max="4870" width="12.33203125" style="38" customWidth="1"/>
    <col min="4871" max="4871" width="14.6640625" style="38" customWidth="1"/>
    <col min="4872" max="5120" width="9" style="38"/>
    <col min="5121" max="5121" width="21.6640625" style="38" customWidth="1"/>
    <col min="5122" max="5122" width="12.33203125" style="38" customWidth="1"/>
    <col min="5123" max="5123" width="14.109375" style="38" customWidth="1"/>
    <col min="5124" max="5126" width="12.33203125" style="38" customWidth="1"/>
    <col min="5127" max="5127" width="14.6640625" style="38" customWidth="1"/>
    <col min="5128" max="5376" width="9" style="38"/>
    <col min="5377" max="5377" width="21.6640625" style="38" customWidth="1"/>
    <col min="5378" max="5378" width="12.33203125" style="38" customWidth="1"/>
    <col min="5379" max="5379" width="14.109375" style="38" customWidth="1"/>
    <col min="5380" max="5382" width="12.33203125" style="38" customWidth="1"/>
    <col min="5383" max="5383" width="14.6640625" style="38" customWidth="1"/>
    <col min="5384" max="5632" width="9" style="38"/>
    <col min="5633" max="5633" width="21.6640625" style="38" customWidth="1"/>
    <col min="5634" max="5634" width="12.33203125" style="38" customWidth="1"/>
    <col min="5635" max="5635" width="14.109375" style="38" customWidth="1"/>
    <col min="5636" max="5638" width="12.33203125" style="38" customWidth="1"/>
    <col min="5639" max="5639" width="14.6640625" style="38" customWidth="1"/>
    <col min="5640" max="5888" width="9" style="38"/>
    <col min="5889" max="5889" width="21.6640625" style="38" customWidth="1"/>
    <col min="5890" max="5890" width="12.33203125" style="38" customWidth="1"/>
    <col min="5891" max="5891" width="14.109375" style="38" customWidth="1"/>
    <col min="5892" max="5894" width="12.33203125" style="38" customWidth="1"/>
    <col min="5895" max="5895" width="14.6640625" style="38" customWidth="1"/>
    <col min="5896" max="6144" width="9" style="38"/>
    <col min="6145" max="6145" width="21.6640625" style="38" customWidth="1"/>
    <col min="6146" max="6146" width="12.33203125" style="38" customWidth="1"/>
    <col min="6147" max="6147" width="14.109375" style="38" customWidth="1"/>
    <col min="6148" max="6150" width="12.33203125" style="38" customWidth="1"/>
    <col min="6151" max="6151" width="14.6640625" style="38" customWidth="1"/>
    <col min="6152" max="6400" width="9" style="38"/>
    <col min="6401" max="6401" width="21.6640625" style="38" customWidth="1"/>
    <col min="6402" max="6402" width="12.33203125" style="38" customWidth="1"/>
    <col min="6403" max="6403" width="14.109375" style="38" customWidth="1"/>
    <col min="6404" max="6406" width="12.33203125" style="38" customWidth="1"/>
    <col min="6407" max="6407" width="14.6640625" style="38" customWidth="1"/>
    <col min="6408" max="6656" width="9" style="38"/>
    <col min="6657" max="6657" width="21.6640625" style="38" customWidth="1"/>
    <col min="6658" max="6658" width="12.33203125" style="38" customWidth="1"/>
    <col min="6659" max="6659" width="14.109375" style="38" customWidth="1"/>
    <col min="6660" max="6662" width="12.33203125" style="38" customWidth="1"/>
    <col min="6663" max="6663" width="14.6640625" style="38" customWidth="1"/>
    <col min="6664" max="6912" width="9" style="38"/>
    <col min="6913" max="6913" width="21.6640625" style="38" customWidth="1"/>
    <col min="6914" max="6914" width="12.33203125" style="38" customWidth="1"/>
    <col min="6915" max="6915" width="14.109375" style="38" customWidth="1"/>
    <col min="6916" max="6918" width="12.33203125" style="38" customWidth="1"/>
    <col min="6919" max="6919" width="14.6640625" style="38" customWidth="1"/>
    <col min="6920" max="7168" width="9" style="38"/>
    <col min="7169" max="7169" width="21.6640625" style="38" customWidth="1"/>
    <col min="7170" max="7170" width="12.33203125" style="38" customWidth="1"/>
    <col min="7171" max="7171" width="14.109375" style="38" customWidth="1"/>
    <col min="7172" max="7174" width="12.33203125" style="38" customWidth="1"/>
    <col min="7175" max="7175" width="14.6640625" style="38" customWidth="1"/>
    <col min="7176" max="7424" width="9" style="38"/>
    <col min="7425" max="7425" width="21.6640625" style="38" customWidth="1"/>
    <col min="7426" max="7426" width="12.33203125" style="38" customWidth="1"/>
    <col min="7427" max="7427" width="14.109375" style="38" customWidth="1"/>
    <col min="7428" max="7430" width="12.33203125" style="38" customWidth="1"/>
    <col min="7431" max="7431" width="14.6640625" style="38" customWidth="1"/>
    <col min="7432" max="7680" width="9" style="38"/>
    <col min="7681" max="7681" width="21.6640625" style="38" customWidth="1"/>
    <col min="7682" max="7682" width="12.33203125" style="38" customWidth="1"/>
    <col min="7683" max="7683" width="14.109375" style="38" customWidth="1"/>
    <col min="7684" max="7686" width="12.33203125" style="38" customWidth="1"/>
    <col min="7687" max="7687" width="14.6640625" style="38" customWidth="1"/>
    <col min="7688" max="7936" width="9" style="38"/>
    <col min="7937" max="7937" width="21.6640625" style="38" customWidth="1"/>
    <col min="7938" max="7938" width="12.33203125" style="38" customWidth="1"/>
    <col min="7939" max="7939" width="14.109375" style="38" customWidth="1"/>
    <col min="7940" max="7942" width="12.33203125" style="38" customWidth="1"/>
    <col min="7943" max="7943" width="14.6640625" style="38" customWidth="1"/>
    <col min="7944" max="8192" width="9" style="38"/>
    <col min="8193" max="8193" width="21.6640625" style="38" customWidth="1"/>
    <col min="8194" max="8194" width="12.33203125" style="38" customWidth="1"/>
    <col min="8195" max="8195" width="14.109375" style="38" customWidth="1"/>
    <col min="8196" max="8198" width="12.33203125" style="38" customWidth="1"/>
    <col min="8199" max="8199" width="14.6640625" style="38" customWidth="1"/>
    <col min="8200" max="8448" width="9" style="38"/>
    <col min="8449" max="8449" width="21.6640625" style="38" customWidth="1"/>
    <col min="8450" max="8450" width="12.33203125" style="38" customWidth="1"/>
    <col min="8451" max="8451" width="14.109375" style="38" customWidth="1"/>
    <col min="8452" max="8454" width="12.33203125" style="38" customWidth="1"/>
    <col min="8455" max="8455" width="14.6640625" style="38" customWidth="1"/>
    <col min="8456" max="8704" width="9" style="38"/>
    <col min="8705" max="8705" width="21.6640625" style="38" customWidth="1"/>
    <col min="8706" max="8706" width="12.33203125" style="38" customWidth="1"/>
    <col min="8707" max="8707" width="14.109375" style="38" customWidth="1"/>
    <col min="8708" max="8710" width="12.33203125" style="38" customWidth="1"/>
    <col min="8711" max="8711" width="14.6640625" style="38" customWidth="1"/>
    <col min="8712" max="8960" width="9" style="38"/>
    <col min="8961" max="8961" width="21.6640625" style="38" customWidth="1"/>
    <col min="8962" max="8962" width="12.33203125" style="38" customWidth="1"/>
    <col min="8963" max="8963" width="14.109375" style="38" customWidth="1"/>
    <col min="8964" max="8966" width="12.33203125" style="38" customWidth="1"/>
    <col min="8967" max="8967" width="14.6640625" style="38" customWidth="1"/>
    <col min="8968" max="9216" width="9" style="38"/>
    <col min="9217" max="9217" width="21.6640625" style="38" customWidth="1"/>
    <col min="9218" max="9218" width="12.33203125" style="38" customWidth="1"/>
    <col min="9219" max="9219" width="14.109375" style="38" customWidth="1"/>
    <col min="9220" max="9222" width="12.33203125" style="38" customWidth="1"/>
    <col min="9223" max="9223" width="14.6640625" style="38" customWidth="1"/>
    <col min="9224" max="9472" width="9" style="38"/>
    <col min="9473" max="9473" width="21.6640625" style="38" customWidth="1"/>
    <col min="9474" max="9474" width="12.33203125" style="38" customWidth="1"/>
    <col min="9475" max="9475" width="14.109375" style="38" customWidth="1"/>
    <col min="9476" max="9478" width="12.33203125" style="38" customWidth="1"/>
    <col min="9479" max="9479" width="14.6640625" style="38" customWidth="1"/>
    <col min="9480" max="9728" width="9" style="38"/>
    <col min="9729" max="9729" width="21.6640625" style="38" customWidth="1"/>
    <col min="9730" max="9730" width="12.33203125" style="38" customWidth="1"/>
    <col min="9731" max="9731" width="14.109375" style="38" customWidth="1"/>
    <col min="9732" max="9734" width="12.33203125" style="38" customWidth="1"/>
    <col min="9735" max="9735" width="14.6640625" style="38" customWidth="1"/>
    <col min="9736" max="9984" width="9" style="38"/>
    <col min="9985" max="9985" width="21.6640625" style="38" customWidth="1"/>
    <col min="9986" max="9986" width="12.33203125" style="38" customWidth="1"/>
    <col min="9987" max="9987" width="14.109375" style="38" customWidth="1"/>
    <col min="9988" max="9990" width="12.33203125" style="38" customWidth="1"/>
    <col min="9991" max="9991" width="14.6640625" style="38" customWidth="1"/>
    <col min="9992" max="10240" width="9" style="38"/>
    <col min="10241" max="10241" width="21.6640625" style="38" customWidth="1"/>
    <col min="10242" max="10242" width="12.33203125" style="38" customWidth="1"/>
    <col min="10243" max="10243" width="14.109375" style="38" customWidth="1"/>
    <col min="10244" max="10246" width="12.33203125" style="38" customWidth="1"/>
    <col min="10247" max="10247" width="14.6640625" style="38" customWidth="1"/>
    <col min="10248" max="10496" width="9" style="38"/>
    <col min="10497" max="10497" width="21.6640625" style="38" customWidth="1"/>
    <col min="10498" max="10498" width="12.33203125" style="38" customWidth="1"/>
    <col min="10499" max="10499" width="14.109375" style="38" customWidth="1"/>
    <col min="10500" max="10502" width="12.33203125" style="38" customWidth="1"/>
    <col min="10503" max="10503" width="14.6640625" style="38" customWidth="1"/>
    <col min="10504" max="10752" width="9" style="38"/>
    <col min="10753" max="10753" width="21.6640625" style="38" customWidth="1"/>
    <col min="10754" max="10754" width="12.33203125" style="38" customWidth="1"/>
    <col min="10755" max="10755" width="14.109375" style="38" customWidth="1"/>
    <col min="10756" max="10758" width="12.33203125" style="38" customWidth="1"/>
    <col min="10759" max="10759" width="14.6640625" style="38" customWidth="1"/>
    <col min="10760" max="11008" width="9" style="38"/>
    <col min="11009" max="11009" width="21.6640625" style="38" customWidth="1"/>
    <col min="11010" max="11010" width="12.33203125" style="38" customWidth="1"/>
    <col min="11011" max="11011" width="14.109375" style="38" customWidth="1"/>
    <col min="11012" max="11014" width="12.33203125" style="38" customWidth="1"/>
    <col min="11015" max="11015" width="14.6640625" style="38" customWidth="1"/>
    <col min="11016" max="11264" width="9" style="38"/>
    <col min="11265" max="11265" width="21.6640625" style="38" customWidth="1"/>
    <col min="11266" max="11266" width="12.33203125" style="38" customWidth="1"/>
    <col min="11267" max="11267" width="14.109375" style="38" customWidth="1"/>
    <col min="11268" max="11270" width="12.33203125" style="38" customWidth="1"/>
    <col min="11271" max="11271" width="14.6640625" style="38" customWidth="1"/>
    <col min="11272" max="11520" width="9" style="38"/>
    <col min="11521" max="11521" width="21.6640625" style="38" customWidth="1"/>
    <col min="11522" max="11522" width="12.33203125" style="38" customWidth="1"/>
    <col min="11523" max="11523" width="14.109375" style="38" customWidth="1"/>
    <col min="11524" max="11526" width="12.33203125" style="38" customWidth="1"/>
    <col min="11527" max="11527" width="14.6640625" style="38" customWidth="1"/>
    <col min="11528" max="11776" width="9" style="38"/>
    <col min="11777" max="11777" width="21.6640625" style="38" customWidth="1"/>
    <col min="11778" max="11778" width="12.33203125" style="38" customWidth="1"/>
    <col min="11779" max="11779" width="14.109375" style="38" customWidth="1"/>
    <col min="11780" max="11782" width="12.33203125" style="38" customWidth="1"/>
    <col min="11783" max="11783" width="14.6640625" style="38" customWidth="1"/>
    <col min="11784" max="12032" width="9" style="38"/>
    <col min="12033" max="12033" width="21.6640625" style="38" customWidth="1"/>
    <col min="12034" max="12034" width="12.33203125" style="38" customWidth="1"/>
    <col min="12035" max="12035" width="14.109375" style="38" customWidth="1"/>
    <col min="12036" max="12038" width="12.33203125" style="38" customWidth="1"/>
    <col min="12039" max="12039" width="14.6640625" style="38" customWidth="1"/>
    <col min="12040" max="12288" width="9" style="38"/>
    <col min="12289" max="12289" width="21.6640625" style="38" customWidth="1"/>
    <col min="12290" max="12290" width="12.33203125" style="38" customWidth="1"/>
    <col min="12291" max="12291" width="14.109375" style="38" customWidth="1"/>
    <col min="12292" max="12294" width="12.33203125" style="38" customWidth="1"/>
    <col min="12295" max="12295" width="14.6640625" style="38" customWidth="1"/>
    <col min="12296" max="12544" width="9" style="38"/>
    <col min="12545" max="12545" width="21.6640625" style="38" customWidth="1"/>
    <col min="12546" max="12546" width="12.33203125" style="38" customWidth="1"/>
    <col min="12547" max="12547" width="14.109375" style="38" customWidth="1"/>
    <col min="12548" max="12550" width="12.33203125" style="38" customWidth="1"/>
    <col min="12551" max="12551" width="14.6640625" style="38" customWidth="1"/>
    <col min="12552" max="12800" width="9" style="38"/>
    <col min="12801" max="12801" width="21.6640625" style="38" customWidth="1"/>
    <col min="12802" max="12802" width="12.33203125" style="38" customWidth="1"/>
    <col min="12803" max="12803" width="14.109375" style="38" customWidth="1"/>
    <col min="12804" max="12806" width="12.33203125" style="38" customWidth="1"/>
    <col min="12807" max="12807" width="14.6640625" style="38" customWidth="1"/>
    <col min="12808" max="13056" width="9" style="38"/>
    <col min="13057" max="13057" width="21.6640625" style="38" customWidth="1"/>
    <col min="13058" max="13058" width="12.33203125" style="38" customWidth="1"/>
    <col min="13059" max="13059" width="14.109375" style="38" customWidth="1"/>
    <col min="13060" max="13062" width="12.33203125" style="38" customWidth="1"/>
    <col min="13063" max="13063" width="14.6640625" style="38" customWidth="1"/>
    <col min="13064" max="13312" width="9" style="38"/>
    <col min="13313" max="13313" width="21.6640625" style="38" customWidth="1"/>
    <col min="13314" max="13314" width="12.33203125" style="38" customWidth="1"/>
    <col min="13315" max="13315" width="14.109375" style="38" customWidth="1"/>
    <col min="13316" max="13318" width="12.33203125" style="38" customWidth="1"/>
    <col min="13319" max="13319" width="14.6640625" style="38" customWidth="1"/>
    <col min="13320" max="13568" width="9" style="38"/>
    <col min="13569" max="13569" width="21.6640625" style="38" customWidth="1"/>
    <col min="13570" max="13570" width="12.33203125" style="38" customWidth="1"/>
    <col min="13571" max="13571" width="14.109375" style="38" customWidth="1"/>
    <col min="13572" max="13574" width="12.33203125" style="38" customWidth="1"/>
    <col min="13575" max="13575" width="14.6640625" style="38" customWidth="1"/>
    <col min="13576" max="13824" width="9" style="38"/>
    <col min="13825" max="13825" width="21.6640625" style="38" customWidth="1"/>
    <col min="13826" max="13826" width="12.33203125" style="38" customWidth="1"/>
    <col min="13827" max="13827" width="14.109375" style="38" customWidth="1"/>
    <col min="13828" max="13830" width="12.33203125" style="38" customWidth="1"/>
    <col min="13831" max="13831" width="14.6640625" style="38" customWidth="1"/>
    <col min="13832" max="14080" width="9" style="38"/>
    <col min="14081" max="14081" width="21.6640625" style="38" customWidth="1"/>
    <col min="14082" max="14082" width="12.33203125" style="38" customWidth="1"/>
    <col min="14083" max="14083" width="14.109375" style="38" customWidth="1"/>
    <col min="14084" max="14086" width="12.33203125" style="38" customWidth="1"/>
    <col min="14087" max="14087" width="14.6640625" style="38" customWidth="1"/>
    <col min="14088" max="14336" width="9" style="38"/>
    <col min="14337" max="14337" width="21.6640625" style="38" customWidth="1"/>
    <col min="14338" max="14338" width="12.33203125" style="38" customWidth="1"/>
    <col min="14339" max="14339" width="14.109375" style="38" customWidth="1"/>
    <col min="14340" max="14342" width="12.33203125" style="38" customWidth="1"/>
    <col min="14343" max="14343" width="14.6640625" style="38" customWidth="1"/>
    <col min="14344" max="14592" width="9" style="38"/>
    <col min="14593" max="14593" width="21.6640625" style="38" customWidth="1"/>
    <col min="14594" max="14594" width="12.33203125" style="38" customWidth="1"/>
    <col min="14595" max="14595" width="14.109375" style="38" customWidth="1"/>
    <col min="14596" max="14598" width="12.33203125" style="38" customWidth="1"/>
    <col min="14599" max="14599" width="14.6640625" style="38" customWidth="1"/>
    <col min="14600" max="14848" width="9" style="38"/>
    <col min="14849" max="14849" width="21.6640625" style="38" customWidth="1"/>
    <col min="14850" max="14850" width="12.33203125" style="38" customWidth="1"/>
    <col min="14851" max="14851" width="14.109375" style="38" customWidth="1"/>
    <col min="14852" max="14854" width="12.33203125" style="38" customWidth="1"/>
    <col min="14855" max="14855" width="14.6640625" style="38" customWidth="1"/>
    <col min="14856" max="15104" width="9" style="38"/>
    <col min="15105" max="15105" width="21.6640625" style="38" customWidth="1"/>
    <col min="15106" max="15106" width="12.33203125" style="38" customWidth="1"/>
    <col min="15107" max="15107" width="14.109375" style="38" customWidth="1"/>
    <col min="15108" max="15110" width="12.33203125" style="38" customWidth="1"/>
    <col min="15111" max="15111" width="14.6640625" style="38" customWidth="1"/>
    <col min="15112" max="15360" width="9" style="38"/>
    <col min="15361" max="15361" width="21.6640625" style="38" customWidth="1"/>
    <col min="15362" max="15362" width="12.33203125" style="38" customWidth="1"/>
    <col min="15363" max="15363" width="14.109375" style="38" customWidth="1"/>
    <col min="15364" max="15366" width="12.33203125" style="38" customWidth="1"/>
    <col min="15367" max="15367" width="14.6640625" style="38" customWidth="1"/>
    <col min="15368" max="15616" width="9" style="38"/>
    <col min="15617" max="15617" width="21.6640625" style="38" customWidth="1"/>
    <col min="15618" max="15618" width="12.33203125" style="38" customWidth="1"/>
    <col min="15619" max="15619" width="14.109375" style="38" customWidth="1"/>
    <col min="15620" max="15622" width="12.33203125" style="38" customWidth="1"/>
    <col min="15623" max="15623" width="14.6640625" style="38" customWidth="1"/>
    <col min="15624" max="15872" width="9" style="38"/>
    <col min="15873" max="15873" width="21.6640625" style="38" customWidth="1"/>
    <col min="15874" max="15874" width="12.33203125" style="38" customWidth="1"/>
    <col min="15875" max="15875" width="14.109375" style="38" customWidth="1"/>
    <col min="15876" max="15878" width="12.33203125" style="38" customWidth="1"/>
    <col min="15879" max="15879" width="14.6640625" style="38" customWidth="1"/>
    <col min="15880" max="16128" width="9" style="38"/>
    <col min="16129" max="16129" width="21.6640625" style="38" customWidth="1"/>
    <col min="16130" max="16130" width="12.33203125" style="38" customWidth="1"/>
    <col min="16131" max="16131" width="14.109375" style="38" customWidth="1"/>
    <col min="16132" max="16134" width="12.33203125" style="38" customWidth="1"/>
    <col min="16135" max="16135" width="14.6640625" style="38" customWidth="1"/>
    <col min="16136" max="16384" width="9" style="38"/>
  </cols>
  <sheetData>
    <row r="1" spans="1:7" ht="14.4">
      <c r="A1" s="283" t="s">
        <v>122</v>
      </c>
      <c r="B1" s="283"/>
      <c r="C1" s="283"/>
      <c r="D1" s="283"/>
      <c r="E1" s="283"/>
      <c r="F1" s="283"/>
      <c r="G1" s="283"/>
    </row>
    <row r="2" spans="1:7" ht="14.4">
      <c r="A2" s="129"/>
    </row>
    <row r="3" spans="1:7" ht="14.4">
      <c r="A3" s="284" t="s">
        <v>123</v>
      </c>
      <c r="B3" s="284"/>
      <c r="C3" s="284"/>
      <c r="D3" s="284"/>
      <c r="E3" s="284"/>
      <c r="F3" s="284"/>
      <c r="G3" s="284"/>
    </row>
    <row r="4" spans="1:7" ht="14.4">
      <c r="A4" s="129"/>
    </row>
    <row r="5" spans="1:7" ht="17.25" customHeight="1">
      <c r="E5" s="130" t="s">
        <v>124</v>
      </c>
      <c r="F5" s="285" t="str">
        <f>IF(経費支出管理表!H3="","",経費支出管理表!H3)</f>
        <v/>
      </c>
      <c r="G5" s="285"/>
    </row>
    <row r="6" spans="1:7" ht="17.25" customHeight="1">
      <c r="E6" s="130" t="s">
        <v>125</v>
      </c>
      <c r="F6" s="285" t="str">
        <f>IF(経費支出管理表!H4="","",経費支出管理表!H4)</f>
        <v/>
      </c>
      <c r="G6" s="285"/>
    </row>
    <row r="7" spans="1:7" ht="14.4">
      <c r="A7" s="129"/>
    </row>
    <row r="8" spans="1:7" ht="60.75" customHeight="1">
      <c r="A8" s="286" t="s">
        <v>126</v>
      </c>
      <c r="B8" s="286"/>
      <c r="C8" s="286"/>
      <c r="D8" s="286"/>
      <c r="E8" s="286"/>
      <c r="F8" s="286"/>
      <c r="G8" s="286"/>
    </row>
    <row r="9" spans="1:7" ht="14.4">
      <c r="A9" s="129"/>
    </row>
    <row r="10" spans="1:7" ht="14.4">
      <c r="A10" s="284" t="s">
        <v>127</v>
      </c>
      <c r="B10" s="284"/>
      <c r="C10" s="284"/>
      <c r="D10" s="284"/>
      <c r="E10" s="284"/>
      <c r="F10" s="284"/>
      <c r="G10" s="284"/>
    </row>
    <row r="11" spans="1:7" ht="14.4">
      <c r="A11" s="129"/>
    </row>
    <row r="12" spans="1:7" ht="14.4">
      <c r="A12" s="283" t="s">
        <v>128</v>
      </c>
      <c r="B12" s="283"/>
      <c r="C12" s="283"/>
      <c r="D12" s="283"/>
      <c r="E12" s="283"/>
      <c r="F12" s="283"/>
      <c r="G12" s="283"/>
    </row>
    <row r="13" spans="1:7" ht="14.4">
      <c r="A13" s="129"/>
    </row>
    <row r="14" spans="1:7" ht="14.4">
      <c r="A14" s="283" t="s">
        <v>129</v>
      </c>
      <c r="B14" s="283"/>
      <c r="C14" s="283"/>
      <c r="D14" s="283"/>
      <c r="E14" s="131" t="s">
        <v>130</v>
      </c>
      <c r="F14" s="131" t="s">
        <v>131</v>
      </c>
      <c r="G14" s="131"/>
    </row>
    <row r="15" spans="1:7" ht="14.4">
      <c r="A15" s="283" t="s">
        <v>132</v>
      </c>
      <c r="B15" s="283"/>
      <c r="C15" s="283"/>
      <c r="D15" s="283"/>
      <c r="E15" s="131" t="s">
        <v>130</v>
      </c>
      <c r="F15" s="131" t="s">
        <v>131</v>
      </c>
      <c r="G15" s="131"/>
    </row>
    <row r="16" spans="1:7" ht="14.4">
      <c r="A16" s="283" t="s">
        <v>133</v>
      </c>
      <c r="B16" s="283"/>
      <c r="C16" s="283"/>
      <c r="D16" s="283"/>
      <c r="E16" s="131" t="s">
        <v>130</v>
      </c>
      <c r="F16" s="131" t="s">
        <v>131</v>
      </c>
      <c r="G16" s="131"/>
    </row>
    <row r="17" spans="1:7" ht="14.4">
      <c r="A17" s="129"/>
    </row>
    <row r="18" spans="1:7" ht="14.4">
      <c r="A18" s="132"/>
      <c r="G18" s="38" t="s">
        <v>134</v>
      </c>
    </row>
    <row r="19" spans="1:7" ht="21.6">
      <c r="A19" s="133" t="s">
        <v>135</v>
      </c>
      <c r="B19" s="133" t="s">
        <v>136</v>
      </c>
      <c r="C19" s="133" t="s">
        <v>137</v>
      </c>
      <c r="D19" s="133" t="s">
        <v>138</v>
      </c>
      <c r="E19" s="133" t="s">
        <v>139</v>
      </c>
      <c r="F19" s="133" t="s">
        <v>140</v>
      </c>
      <c r="G19" s="133" t="s">
        <v>141</v>
      </c>
    </row>
    <row r="20" spans="1:7" ht="56.25" customHeight="1">
      <c r="A20" s="160"/>
      <c r="B20" s="134" t="str">
        <f>IF(A20="","",IF(別紙３支出内訳書!E28=0,"",別紙３支出内訳書!E28))</f>
        <v/>
      </c>
      <c r="C20" s="134" t="str">
        <f>IF(A20="","",IF(別紙３支出内訳書!E21=0,"",別紙３支出内訳書!E21))</f>
        <v/>
      </c>
      <c r="D20" s="159"/>
      <c r="E20" s="159"/>
      <c r="F20" s="134" t="str">
        <f>IF(A20="","",IF(C20="","",C20-B20))</f>
        <v/>
      </c>
      <c r="G20" s="134" t="str">
        <f>IF(A20="","",MAX(IF(F20="","",ROUNDUP((E20-F20)*(B20/C20),0)),0))</f>
        <v/>
      </c>
    </row>
    <row r="21" spans="1:7" ht="14.4">
      <c r="A21" s="129"/>
    </row>
    <row r="22" spans="1:7" ht="16.5" customHeight="1">
      <c r="A22" s="281" t="s">
        <v>142</v>
      </c>
      <c r="B22" s="281"/>
      <c r="C22" s="281"/>
      <c r="D22" s="281"/>
      <c r="E22" s="281"/>
      <c r="F22" s="281"/>
      <c r="G22" s="281"/>
    </row>
    <row r="23" spans="1:7" ht="16.5" customHeight="1">
      <c r="A23" s="281" t="s">
        <v>143</v>
      </c>
      <c r="B23" s="281"/>
      <c r="C23" s="281"/>
      <c r="D23" s="281"/>
      <c r="E23" s="281"/>
      <c r="F23" s="281"/>
      <c r="G23" s="281"/>
    </row>
    <row r="24" spans="1:7" ht="16.5" customHeight="1">
      <c r="A24" s="281" t="s">
        <v>144</v>
      </c>
      <c r="B24" s="281"/>
      <c r="C24" s="281"/>
      <c r="D24" s="281"/>
      <c r="E24" s="281"/>
      <c r="F24" s="281"/>
      <c r="G24" s="281"/>
    </row>
    <row r="25" spans="1:7" ht="16.5" customHeight="1">
      <c r="A25" s="281" t="s">
        <v>145</v>
      </c>
      <c r="B25" s="281"/>
      <c r="C25" s="281"/>
      <c r="D25" s="281"/>
      <c r="E25" s="281"/>
      <c r="F25" s="281"/>
      <c r="G25" s="281"/>
    </row>
    <row r="26" spans="1:7" ht="16.5" customHeight="1">
      <c r="A26" s="281" t="s">
        <v>146</v>
      </c>
      <c r="B26" s="281"/>
      <c r="C26" s="281"/>
      <c r="D26" s="281"/>
      <c r="E26" s="281"/>
      <c r="F26" s="281"/>
      <c r="G26" s="281"/>
    </row>
    <row r="27" spans="1:7" ht="16.5" customHeight="1">
      <c r="A27" s="135" t="s">
        <v>147</v>
      </c>
      <c r="B27" s="135"/>
      <c r="C27" s="135"/>
      <c r="D27" s="135"/>
      <c r="E27" s="135"/>
      <c r="F27" s="135"/>
      <c r="G27" s="135"/>
    </row>
    <row r="28" spans="1:7" ht="16.5" customHeight="1">
      <c r="A28" s="281" t="s">
        <v>148</v>
      </c>
      <c r="B28" s="281"/>
      <c r="C28" s="281"/>
      <c r="D28" s="281"/>
      <c r="E28" s="281"/>
      <c r="F28" s="281"/>
      <c r="G28" s="281"/>
    </row>
    <row r="29" spans="1:7" ht="16.5" customHeight="1">
      <c r="A29" s="281" t="s">
        <v>149</v>
      </c>
      <c r="B29" s="281"/>
      <c r="C29" s="281"/>
      <c r="D29" s="281"/>
      <c r="E29" s="281"/>
      <c r="F29" s="281"/>
      <c r="G29" s="281"/>
    </row>
    <row r="30" spans="1:7" ht="16.5" customHeight="1">
      <c r="A30" s="282" t="s">
        <v>150</v>
      </c>
      <c r="B30" s="282"/>
      <c r="C30" s="282"/>
      <c r="D30" s="282"/>
      <c r="E30" s="282"/>
      <c r="F30" s="282"/>
      <c r="G30" s="282"/>
    </row>
    <row r="31" spans="1:7" ht="16.5" customHeight="1">
      <c r="A31" s="281" t="s">
        <v>151</v>
      </c>
      <c r="B31" s="281"/>
      <c r="C31" s="281"/>
      <c r="D31" s="281"/>
      <c r="E31" s="281"/>
      <c r="F31" s="281"/>
      <c r="G31" s="281"/>
    </row>
    <row r="32" spans="1:7" ht="16.5" customHeight="1">
      <c r="A32" s="281" t="s">
        <v>152</v>
      </c>
      <c r="B32" s="281"/>
      <c r="C32" s="281"/>
      <c r="D32" s="281"/>
      <c r="E32" s="281"/>
      <c r="F32" s="281"/>
      <c r="G32" s="281"/>
    </row>
    <row r="33" spans="1:7" ht="16.5" customHeight="1">
      <c r="A33" s="281" t="s">
        <v>153</v>
      </c>
      <c r="B33" s="281"/>
      <c r="C33" s="281"/>
      <c r="D33" s="281"/>
      <c r="E33" s="281"/>
      <c r="F33" s="281"/>
      <c r="G33" s="281"/>
    </row>
    <row r="34" spans="1:7" ht="16.5" customHeight="1">
      <c r="A34" s="281" t="s">
        <v>154</v>
      </c>
      <c r="B34" s="281"/>
      <c r="C34" s="281"/>
      <c r="D34" s="281"/>
      <c r="E34" s="281"/>
      <c r="F34" s="281"/>
      <c r="G34" s="281"/>
    </row>
    <row r="35" spans="1:7" ht="16.5" customHeight="1">
      <c r="A35" s="281" t="s">
        <v>155</v>
      </c>
      <c r="B35" s="281"/>
      <c r="C35" s="281"/>
      <c r="D35" s="281"/>
      <c r="E35" s="281"/>
      <c r="F35" s="281"/>
      <c r="G35" s="281"/>
    </row>
    <row r="36" spans="1:7" ht="16.5" customHeight="1">
      <c r="A36" s="281" t="s">
        <v>156</v>
      </c>
      <c r="B36" s="281"/>
      <c r="C36" s="281"/>
      <c r="D36" s="281"/>
      <c r="E36" s="281"/>
      <c r="F36" s="281"/>
      <c r="G36" s="281"/>
    </row>
    <row r="37" spans="1:7" ht="16.5" customHeight="1">
      <c r="A37" s="281" t="s">
        <v>157</v>
      </c>
      <c r="B37" s="281"/>
      <c r="C37" s="281"/>
      <c r="D37" s="281"/>
      <c r="E37" s="281"/>
      <c r="F37" s="281"/>
      <c r="G37" s="281"/>
    </row>
  </sheetData>
  <sheetProtection sheet="1" scenarios="1"/>
  <mergeCells count="25">
    <mergeCell ref="A10:G10"/>
    <mergeCell ref="A1:G1"/>
    <mergeCell ref="A3:G3"/>
    <mergeCell ref="F5:G5"/>
    <mergeCell ref="F6:G6"/>
    <mergeCell ref="A8:G8"/>
    <mergeCell ref="A30:G30"/>
    <mergeCell ref="A12:G12"/>
    <mergeCell ref="A14:D14"/>
    <mergeCell ref="A15:D15"/>
    <mergeCell ref="A16:D16"/>
    <mergeCell ref="A22:G22"/>
    <mergeCell ref="A23:G23"/>
    <mergeCell ref="A24:G24"/>
    <mergeCell ref="A25:G25"/>
    <mergeCell ref="A26:G26"/>
    <mergeCell ref="A28:G28"/>
    <mergeCell ref="A29:G29"/>
    <mergeCell ref="A37:G37"/>
    <mergeCell ref="A31:G31"/>
    <mergeCell ref="A32:G32"/>
    <mergeCell ref="A33:G33"/>
    <mergeCell ref="A34:G34"/>
    <mergeCell ref="A35:G35"/>
    <mergeCell ref="A36:G36"/>
  </mergeCells>
  <phoneticPr fontId="13"/>
  <conditionalFormatting sqref="D20:E20 A20">
    <cfRule type="containsBlanks" dxfId="3" priority="4" stopIfTrue="1">
      <formula>LEN(TRIM(A20))=0</formula>
    </cfRule>
  </conditionalFormatting>
  <conditionalFormatting sqref="B20:C20">
    <cfRule type="containsBlanks" dxfId="2" priority="3" stopIfTrue="1">
      <formula>LEN(TRIM(B20))=0</formula>
    </cfRule>
  </conditionalFormatting>
  <conditionalFormatting sqref="F20">
    <cfRule type="containsBlanks" dxfId="1" priority="2" stopIfTrue="1">
      <formula>LEN(TRIM(F20))=0</formula>
    </cfRule>
  </conditionalFormatting>
  <conditionalFormatting sqref="G20">
    <cfRule type="containsBlanks" dxfId="0" priority="1" stopIfTrue="1">
      <formula>LEN(TRIM(G20))=0</formula>
    </cfRule>
  </conditionalFormatting>
  <pageMargins left="0.7" right="0.7" top="0.75" bottom="0.75" header="0.3" footer="0.3"/>
  <pageSetup paperSize="9" scale="8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CD207A3DDA354ABE8CD0D277A4F585" ma:contentTypeVersion="12" ma:contentTypeDescription="新しいドキュメントを作成します。" ma:contentTypeScope="" ma:versionID="3ea0e0f96ccc8e54bc3916023364df29">
  <xsd:schema xmlns:xsd="http://www.w3.org/2001/XMLSchema" xmlns:xs="http://www.w3.org/2001/XMLSchema" xmlns:p="http://schemas.microsoft.com/office/2006/metadata/properties" xmlns:ns2="174ec43a-67c5-4420-8179-3c64ec568ada" xmlns:ns3="6c662fb7-f7a8-4a51-b5e9-994f45156eef" targetNamespace="http://schemas.microsoft.com/office/2006/metadata/properties" ma:root="true" ma:fieldsID="fff509e9674070bd2e4650083dd81af3" ns2:_="" ns3:_="">
    <xsd:import namespace="174ec43a-67c5-4420-8179-3c64ec568ada"/>
    <xsd:import namespace="6c662fb7-f7a8-4a51-b5e9-994f45156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ec43a-67c5-4420-8179-3c64ec568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5f4fce8-43cb-467a-bdc3-1baa3432c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62fb7-f7a8-4a51-b5e9-994f45156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5EA74-228E-43DA-BB18-20E98747B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F3FDB-873E-4C3D-B7DB-84A471B8C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ec43a-67c5-4420-8179-3c64ec568ada"/>
    <ds:schemaRef ds:uri="6c662fb7-f7a8-4a51-b5e9-994f45156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経費支出管理表</vt:lpstr>
      <vt:lpstr>別紙３支出内訳書</vt:lpstr>
      <vt:lpstr>収益納付用</vt:lpstr>
      <vt:lpstr>ExpenseCategoryList</vt:lpstr>
      <vt:lpstr>別紙4収益納付</vt:lpstr>
      <vt:lpstr>経費支出管理表!Print_Area</vt:lpstr>
      <vt:lpstr>別紙３支出内訳書!Print_Area</vt:lpstr>
      <vt:lpstr>別紙4収益納付!Print_Area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2015-05-25T00:51:49Z</dcterms:created>
  <dcterms:modified xsi:type="dcterms:W3CDTF">2023-10-06T06:48:53Z</dcterms:modified>
  <cp:category/>
  <cp:contentStatus/>
</cp:coreProperties>
</file>